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m\Desktop\"/>
    </mc:Choice>
  </mc:AlternateContent>
  <xr:revisionPtr revIDLastSave="0" documentId="8_{20434D0D-DB8A-4468-999C-546E0D164565}" xr6:coauthVersionLast="47" xr6:coauthVersionMax="47" xr10:uidLastSave="{00000000-0000-0000-0000-000000000000}"/>
  <bookViews>
    <workbookView xWindow="-120" yWindow="-120" windowWidth="51840" windowHeight="21120" activeTab="4" xr2:uid="{38657E36-4ACC-45C1-B4F3-1795AB6ACCEE}"/>
  </bookViews>
  <sheets>
    <sheet name="Principe " sheetId="1" r:id="rId1"/>
    <sheet name="Prérequis" sheetId="2" r:id="rId2"/>
    <sheet name="LABEL BRONZE" sheetId="3" r:id="rId3"/>
    <sheet name="LABEL ARGENT" sheetId="4" r:id="rId4"/>
    <sheet name="LABEL O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5" l="1"/>
  <c r="E28" i="5"/>
  <c r="E27" i="5"/>
  <c r="E26" i="5"/>
  <c r="E25" i="5"/>
  <c r="E24" i="5"/>
  <c r="E23" i="5"/>
  <c r="E22" i="5"/>
  <c r="E17" i="5"/>
  <c r="E16" i="5"/>
  <c r="E15" i="5"/>
  <c r="E14" i="5"/>
  <c r="E28" i="4"/>
  <c r="E27" i="4"/>
  <c r="E26" i="4"/>
  <c r="E25" i="4"/>
  <c r="E24" i="4"/>
  <c r="E23" i="4"/>
  <c r="E22" i="4"/>
  <c r="E17" i="4"/>
  <c r="E16" i="4"/>
  <c r="E15" i="4"/>
  <c r="E14" i="4"/>
  <c r="E8" i="4"/>
  <c r="E7" i="4"/>
  <c r="E4" i="4"/>
  <c r="E7" i="3"/>
  <c r="E6" i="3"/>
  <c r="E4" i="3"/>
  <c r="E34" i="5"/>
  <c r="E34" i="4"/>
  <c r="C50" i="5"/>
  <c r="C51" i="4"/>
  <c r="C48" i="3"/>
  <c r="E22" i="3"/>
  <c r="E23" i="3"/>
  <c r="E24" i="3"/>
  <c r="E25" i="3"/>
  <c r="E26" i="3"/>
  <c r="E14" i="3"/>
  <c r="E15" i="3"/>
  <c r="E16" i="3"/>
  <c r="E21" i="3"/>
  <c r="E13" i="3"/>
  <c r="C19" i="5"/>
  <c r="C11" i="5"/>
  <c r="D50" i="5" l="1"/>
  <c r="C47" i="5"/>
  <c r="E33" i="5"/>
  <c r="E35" i="5"/>
  <c r="E36" i="5"/>
  <c r="C38" i="5"/>
  <c r="C29" i="5"/>
  <c r="C30" i="5" s="1"/>
  <c r="E9" i="5"/>
  <c r="C10" i="5"/>
  <c r="E7" i="5"/>
  <c r="E46" i="4"/>
  <c r="E36" i="4"/>
  <c r="E29" i="4"/>
  <c r="E18" i="4"/>
  <c r="C29" i="4"/>
  <c r="C10" i="4"/>
  <c r="C11" i="4" s="1"/>
  <c r="E9" i="4"/>
  <c r="E10" i="4" s="1"/>
  <c r="E46" i="5"/>
  <c r="C48" i="5"/>
  <c r="E45" i="5"/>
  <c r="E44" i="5"/>
  <c r="E43" i="5"/>
  <c r="E42" i="5"/>
  <c r="E41" i="5"/>
  <c r="E37" i="5"/>
  <c r="C39" i="5"/>
  <c r="E32" i="5"/>
  <c r="E31" i="5"/>
  <c r="C18" i="5"/>
  <c r="E8" i="5"/>
  <c r="E6" i="5"/>
  <c r="E5" i="5"/>
  <c r="E4" i="5"/>
  <c r="E46" i="3"/>
  <c r="E42" i="3"/>
  <c r="E41" i="3"/>
  <c r="E40" i="3"/>
  <c r="E39" i="3"/>
  <c r="E38" i="3"/>
  <c r="E36" i="3"/>
  <c r="E32" i="3"/>
  <c r="E31" i="3"/>
  <c r="E30" i="3"/>
  <c r="E8" i="3"/>
  <c r="E5" i="3"/>
  <c r="E49" i="4"/>
  <c r="C46" i="4"/>
  <c r="C47" i="4" s="1"/>
  <c r="E45" i="4"/>
  <c r="E44" i="4"/>
  <c r="E43" i="4"/>
  <c r="E42" i="4"/>
  <c r="E41" i="4"/>
  <c r="E39" i="4"/>
  <c r="C36" i="4"/>
  <c r="C37" i="4" s="1"/>
  <c r="E35" i="4"/>
  <c r="E33" i="4"/>
  <c r="E32" i="4"/>
  <c r="E31" i="4"/>
  <c r="E21" i="4"/>
  <c r="C18" i="4"/>
  <c r="C19" i="4" s="1"/>
  <c r="E6" i="4"/>
  <c r="E5" i="4"/>
  <c r="C43" i="3"/>
  <c r="C44" i="3" s="1"/>
  <c r="C33" i="3"/>
  <c r="C34" i="3" s="1"/>
  <c r="C27" i="3"/>
  <c r="C28" i="3" s="1"/>
  <c r="C17" i="3"/>
  <c r="E39" i="5" l="1"/>
  <c r="E29" i="5"/>
  <c r="E30" i="5" s="1"/>
  <c r="E18" i="5"/>
  <c r="E19" i="5" s="1"/>
  <c r="E10" i="5"/>
  <c r="E37" i="4"/>
  <c r="D51" i="4"/>
  <c r="E19" i="4"/>
  <c r="E11" i="4"/>
  <c r="E47" i="5"/>
  <c r="E48" i="5" s="1"/>
  <c r="E47" i="4"/>
  <c r="C30" i="4"/>
  <c r="E43" i="3"/>
  <c r="E44" i="3" s="1"/>
  <c r="E33" i="3"/>
  <c r="E34" i="3" s="1"/>
  <c r="E30" i="4" l="1"/>
  <c r="E50" i="5"/>
  <c r="E52" i="5" s="1"/>
  <c r="E11" i="5"/>
  <c r="E51" i="4"/>
  <c r="E53" i="4" s="1"/>
  <c r="C9" i="3" l="1"/>
  <c r="D48" i="3" l="1"/>
  <c r="E20" i="3"/>
  <c r="E29" i="3"/>
  <c r="E8" i="2"/>
  <c r="E3" i="2"/>
  <c r="E4" i="2"/>
  <c r="E5" i="2"/>
  <c r="E7" i="2"/>
  <c r="E9" i="2"/>
  <c r="E11" i="2"/>
  <c r="C13" i="2"/>
  <c r="E27" i="3" l="1"/>
  <c r="E17" i="3"/>
  <c r="E18" i="3" s="1"/>
  <c r="E9" i="3"/>
  <c r="E13" i="2"/>
  <c r="E14" i="2" s="1"/>
  <c r="E28" i="3" l="1"/>
  <c r="E48" i="3"/>
  <c r="E50" i="3" s="1"/>
  <c r="E10" i="3"/>
</calcChain>
</file>

<file path=xl/sharedStrings.xml><?xml version="1.0" encoding="utf-8"?>
<sst xmlns="http://schemas.openxmlformats.org/spreadsheetml/2006/main" count="401" uniqueCount="137">
  <si>
    <t>PREREQUIS</t>
  </si>
  <si>
    <t>1.</t>
  </si>
  <si>
    <t>2.</t>
  </si>
  <si>
    <t>3.</t>
  </si>
  <si>
    <t>4.</t>
  </si>
  <si>
    <t>5.</t>
  </si>
  <si>
    <t>6.</t>
  </si>
  <si>
    <t>Tous les membres du club sont en ordre de licence</t>
  </si>
  <si>
    <t>Points</t>
  </si>
  <si>
    <t xml:space="preserve">CHOIX </t>
  </si>
  <si>
    <t xml:space="preserve">RESULTAT </t>
  </si>
  <si>
    <t>LIEN</t>
  </si>
  <si>
    <t>CHOISIR</t>
  </si>
  <si>
    <t xml:space="preserve">Prérequis </t>
  </si>
  <si>
    <t xml:space="preserve">Respect </t>
  </si>
  <si>
    <t>Participation active</t>
  </si>
  <si>
    <t xml:space="preserve">Total des points </t>
  </si>
  <si>
    <t>Accès aux labels (oui/non)</t>
  </si>
  <si>
    <t>cliquez ici</t>
  </si>
  <si>
    <t>7.</t>
  </si>
  <si>
    <t>Le club respecte les statuts de la LFBTA</t>
  </si>
  <si>
    <t>Le club est présent ou représenté lors de l'Assemblée Générale</t>
  </si>
  <si>
    <t>Le club respecte le ROI de la LFBTA</t>
  </si>
  <si>
    <t xml:space="preserve">Le club a pris connaissance et respecte la Charte Ethique </t>
  </si>
  <si>
    <t>Le club est affilié depuis minimum 2 ans à la LFBTA</t>
  </si>
  <si>
    <t xml:space="preserve">Le club est en ordre de cotisation pour la saison en cours </t>
  </si>
  <si>
    <t>Bonne gouverance</t>
  </si>
  <si>
    <t>Le club est constitué en ASBL</t>
  </si>
  <si>
    <t xml:space="preserve">Les statuts de l'ASBL sont  à jour sur le site du moniteur belge </t>
  </si>
  <si>
    <t xml:space="preserve">Le club organise une assemblée générale annuelle </t>
  </si>
  <si>
    <t xml:space="preserve">5. </t>
  </si>
  <si>
    <t>Le club est impliqué dans la vie fédérale de la LFBTA (commission, bénévoles,…)</t>
  </si>
  <si>
    <t>8.</t>
  </si>
  <si>
    <t>Des membres du club participent aux diverses formations organisées par la LFBTA (cadres, abritrage)</t>
  </si>
  <si>
    <t xml:space="preserve">9. </t>
  </si>
  <si>
    <t>Le club compte une femme à un poste à responsabilités (OA, arbitrage, encadrement)</t>
  </si>
  <si>
    <t xml:space="preserve">Participation SPORT POUR TOUS </t>
  </si>
  <si>
    <t>Des membres du club participent ou ont participer à une formation externe endéans les 5 dernières années (AISF, DEA, Premiers soins, BEPS,…)</t>
  </si>
  <si>
    <t>Le club participe à une activité locale sur la saison sportive (démonstrations, journées sportives, stage, collaboration avec les écoles,…)</t>
  </si>
  <si>
    <t>10.</t>
  </si>
  <si>
    <t>Le club accueille des jeunes de moins de 15 ans</t>
  </si>
  <si>
    <t>Total du module</t>
  </si>
  <si>
    <t xml:space="preserve">Accès au label </t>
  </si>
  <si>
    <t>Participation SPORT COMPETITION</t>
  </si>
  <si>
    <t>11.</t>
  </si>
  <si>
    <t>12.</t>
  </si>
  <si>
    <t>Le club est représenté lors des Championnats de Ligue</t>
  </si>
  <si>
    <t xml:space="preserve">13. </t>
  </si>
  <si>
    <t>Le club est représenté lors des Championnats de Belgique Indoor</t>
  </si>
  <si>
    <t xml:space="preserve">14. </t>
  </si>
  <si>
    <t>Le club envoie un jeune archer lors des journées "Détection Jeunes Talents)</t>
  </si>
  <si>
    <t>15.</t>
  </si>
  <si>
    <t>Le club compte dans ses rangs un ou plusieurs jeunes archers engagés dans le Pôle d'Exellence LFBTA</t>
  </si>
  <si>
    <t xml:space="preserve">16. </t>
  </si>
  <si>
    <t>Le club organise une compétition sur la saison sportive (indoor, outdoor, field, 3D)</t>
  </si>
  <si>
    <t xml:space="preserve">17. </t>
  </si>
  <si>
    <t>Pédagogie</t>
  </si>
  <si>
    <t>LABEL BRONZE</t>
  </si>
  <si>
    <t>Le club compte un moniteur sportif Animateur LFBTA</t>
  </si>
  <si>
    <t>18.</t>
  </si>
  <si>
    <t>Un ou plusieurs membres du club sont engagés dans une formation LFBTA (cadres, arbitrage)</t>
  </si>
  <si>
    <t>19.</t>
  </si>
  <si>
    <t>Le club compte un arbitre officiel LFBTA parmi ses membres</t>
  </si>
  <si>
    <t>20.</t>
  </si>
  <si>
    <t>BONUS</t>
  </si>
  <si>
    <t>Le club compte un ou plusieurs membres qui participent ou ont participé à une formation LHF</t>
  </si>
  <si>
    <t>Infrastructures</t>
  </si>
  <si>
    <t>21.</t>
  </si>
  <si>
    <t>22.</t>
  </si>
  <si>
    <t>23.</t>
  </si>
  <si>
    <t>24.</t>
  </si>
  <si>
    <t>25.</t>
  </si>
  <si>
    <t>26.</t>
  </si>
  <si>
    <t>Le club possède minimum 2 cibles dans sa salle</t>
  </si>
  <si>
    <t>Le club possède un terrain de minimum 25m ou un parcours</t>
  </si>
  <si>
    <t>Le club possède minimum 2 cibles sur son terrain extérieur ou son parcours</t>
  </si>
  <si>
    <t>Le club possède du matériel pédagogique adapté aux enfants (arcs, matériel de protection, jeux, …)</t>
  </si>
  <si>
    <t>Les infrastrucutres sont adaptées aux personnes à mobilité réduite</t>
  </si>
  <si>
    <t>Les infrastrucutres possèdent un DEA</t>
  </si>
  <si>
    <t>Accès au label bronze (oui/non)</t>
  </si>
  <si>
    <t>LABEL ARGENT</t>
  </si>
  <si>
    <t>LABEL OR</t>
  </si>
  <si>
    <t>Le club fait la promotion du tir à l'arc de temps en temps sur les réseaux sociaux</t>
  </si>
  <si>
    <t>Le club est représenté lors de 3 compétitions Indoor en LFBTA</t>
  </si>
  <si>
    <t xml:space="preserve">Le club est représenté lors des Championnats de Ligue </t>
  </si>
  <si>
    <t>17.</t>
  </si>
  <si>
    <t>Le club organise un Championnat</t>
  </si>
  <si>
    <t>Le club organise une séance spécifique soit pour les jeunes, soit pour des para-archers, soit pour la performance</t>
  </si>
  <si>
    <t>27.</t>
  </si>
  <si>
    <t>28.</t>
  </si>
  <si>
    <t>Le club propose une séance d'entrainement encadrée pour les jeunes</t>
  </si>
  <si>
    <t>Accès au label argent (oui/non)</t>
  </si>
  <si>
    <t>Accès au label or (oui/non)</t>
  </si>
  <si>
    <t>Accès au(x) label(s)</t>
  </si>
  <si>
    <t>Module obligatoire prérequis aux labels
Validation des 7 critères</t>
  </si>
  <si>
    <t>Module Prérequis validé
= 
Accès aux labels</t>
  </si>
  <si>
    <t xml:space="preserve">LABEL BRONZE </t>
  </si>
  <si>
    <t>Minima de points</t>
  </si>
  <si>
    <t xml:space="preserve">% de critères validés </t>
  </si>
  <si>
    <t>Modules</t>
  </si>
  <si>
    <t xml:space="preserve">Gouvernance </t>
  </si>
  <si>
    <t>Participation (Sport pour tous)</t>
  </si>
  <si>
    <t>Participation (Sport compétition)</t>
  </si>
  <si>
    <t xml:space="preserve">TOTAL </t>
  </si>
  <si>
    <t xml:space="preserve">LABEL ARGENT </t>
  </si>
  <si>
    <t xml:space="preserve">LABEL OR </t>
  </si>
  <si>
    <t xml:space="preserve">Infrastructures </t>
  </si>
  <si>
    <t>Participation SPORT POUR TOUS</t>
  </si>
  <si>
    <t>Merci de cocher la case si vous choisissez cet axe</t>
  </si>
  <si>
    <t>⚠️</t>
  </si>
  <si>
    <t>NE CHOISIR QU'UN DES DEUX AXES</t>
  </si>
  <si>
    <t>NE CHOISIR QU'UN DES DEUX AXES DANS LES MODULES PARTICIPATION</t>
  </si>
  <si>
    <r>
      <t xml:space="preserve">Le club compte des femmes à </t>
    </r>
    <r>
      <rPr>
        <b/>
        <sz val="11"/>
        <color rgb="FFFF0000"/>
        <rFont val="Aptos Narrow"/>
        <family val="2"/>
        <scheme val="minor"/>
      </rPr>
      <t>deux postes à responsabilités</t>
    </r>
    <r>
      <rPr>
        <sz val="11"/>
        <color theme="1"/>
        <rFont val="Aptos Narrow"/>
        <family val="2"/>
        <scheme val="minor"/>
      </rPr>
      <t xml:space="preserve"> (OA, arbitrage, encadrement)</t>
    </r>
  </si>
  <si>
    <r>
      <t xml:space="preserve">Le club participe à </t>
    </r>
    <r>
      <rPr>
        <b/>
        <sz val="11"/>
        <color rgb="FFFF0000"/>
        <rFont val="Aptos Narrow"/>
        <family val="2"/>
        <scheme val="minor"/>
      </rPr>
      <t>deux activités locales</t>
    </r>
    <r>
      <rPr>
        <sz val="11"/>
        <color theme="1"/>
        <rFont val="Aptos Narrow"/>
        <family val="2"/>
        <scheme val="minor"/>
      </rPr>
      <t xml:space="preserve"> sur la saison sportive (démonstrations, journées sportives, stage, collaboration avec les écoles,…)</t>
    </r>
  </si>
  <si>
    <r>
      <t xml:space="preserve">Des membres du club participent ou ont participer à </t>
    </r>
    <r>
      <rPr>
        <b/>
        <sz val="11"/>
        <color rgb="FFFF0000"/>
        <rFont val="Aptos Narrow"/>
        <family val="2"/>
        <scheme val="minor"/>
      </rPr>
      <t xml:space="preserve">deux formations externes endéans les 5 dernières années </t>
    </r>
    <r>
      <rPr>
        <sz val="11"/>
        <color theme="1"/>
        <rFont val="Aptos Narrow"/>
        <family val="2"/>
        <scheme val="minor"/>
      </rPr>
      <t>(AISF, DEA, Premiers soins, BEPS,…)</t>
    </r>
  </si>
  <si>
    <r>
      <t xml:space="preserve">Le club est représenté lors de </t>
    </r>
    <r>
      <rPr>
        <b/>
        <sz val="11"/>
        <color rgb="FFFF0000"/>
        <rFont val="Aptos Narrow"/>
        <family val="2"/>
        <scheme val="minor"/>
      </rPr>
      <t xml:space="preserve">5 compétitions </t>
    </r>
    <r>
      <rPr>
        <sz val="11"/>
        <color theme="1"/>
        <rFont val="Aptos Narrow"/>
        <family val="2"/>
        <scheme val="minor"/>
      </rPr>
      <t>en LFBTA sur la saison sportive</t>
    </r>
  </si>
  <si>
    <r>
      <t>Le club est représenté lors des Championnats de Belgique</t>
    </r>
    <r>
      <rPr>
        <b/>
        <sz val="11"/>
        <color rgb="FFFF0000"/>
        <rFont val="Aptos Narrow"/>
        <family val="2"/>
        <scheme val="minor"/>
      </rPr>
      <t xml:space="preserve"> Indoor OU Outdoor OU Field/3D</t>
    </r>
  </si>
  <si>
    <r>
      <t xml:space="preserve">Le club envoie minimum </t>
    </r>
    <r>
      <rPr>
        <b/>
        <sz val="11"/>
        <color rgb="FFFF0000"/>
        <rFont val="Aptos Narrow"/>
        <family val="2"/>
        <scheme val="minor"/>
      </rPr>
      <t>3  jeunes archers</t>
    </r>
    <r>
      <rPr>
        <sz val="11"/>
        <color theme="1"/>
        <rFont val="Aptos Narrow"/>
        <family val="2"/>
        <scheme val="minor"/>
      </rPr>
      <t xml:space="preserve"> lors des journées "Détection Jeunes Talents"</t>
    </r>
  </si>
  <si>
    <r>
      <t xml:space="preserve">Le club compte un moniteur sportif </t>
    </r>
    <r>
      <rPr>
        <b/>
        <sz val="11"/>
        <color rgb="FFFF0000"/>
        <rFont val="Aptos Narrow"/>
        <family val="2"/>
        <scheme val="minor"/>
      </rPr>
      <t>Initiateur</t>
    </r>
    <r>
      <rPr>
        <sz val="11"/>
        <color theme="1"/>
        <rFont val="Aptos Narrow"/>
        <family val="2"/>
        <scheme val="minor"/>
      </rPr>
      <t xml:space="preserve"> ADEPS</t>
    </r>
  </si>
  <si>
    <r>
      <t xml:space="preserve">Le club compte </t>
    </r>
    <r>
      <rPr>
        <b/>
        <sz val="11"/>
        <color rgb="FFFF0000"/>
        <rFont val="Aptos Narrow"/>
        <family val="2"/>
        <scheme val="minor"/>
      </rPr>
      <t>deux arbitres officiels</t>
    </r>
    <r>
      <rPr>
        <sz val="11"/>
        <color theme="1"/>
        <rFont val="Aptos Narrow"/>
        <family val="2"/>
        <scheme val="minor"/>
      </rPr>
      <t xml:space="preserve"> LFBTA parmi ses membres</t>
    </r>
  </si>
  <si>
    <r>
      <t xml:space="preserve">Le club possède minimum </t>
    </r>
    <r>
      <rPr>
        <b/>
        <sz val="11"/>
        <color rgb="FFFF0000"/>
        <rFont val="Aptos Narrow"/>
        <family val="2"/>
        <scheme val="minor"/>
      </rPr>
      <t>5 cibles</t>
    </r>
    <r>
      <rPr>
        <sz val="11"/>
        <color theme="1"/>
        <rFont val="Aptos Narrow"/>
        <family val="2"/>
        <scheme val="minor"/>
      </rPr>
      <t xml:space="preserve"> dans sa salle</t>
    </r>
  </si>
  <si>
    <r>
      <t xml:space="preserve">Le club possède un terrain de </t>
    </r>
    <r>
      <rPr>
        <b/>
        <sz val="11"/>
        <color rgb="FFFF0000"/>
        <rFont val="Aptos Narrow"/>
        <family val="2"/>
        <scheme val="minor"/>
      </rPr>
      <t>minimum 50m et/ou un parcours</t>
    </r>
  </si>
  <si>
    <r>
      <t xml:space="preserve">Le club possède minimum </t>
    </r>
    <r>
      <rPr>
        <b/>
        <sz val="11"/>
        <color rgb="FFFF0000"/>
        <rFont val="Aptos Narrow"/>
        <family val="2"/>
        <scheme val="minor"/>
      </rPr>
      <t xml:space="preserve">4 cibles </t>
    </r>
    <r>
      <rPr>
        <sz val="11"/>
        <color theme="1"/>
        <rFont val="Aptos Narrow"/>
        <family val="2"/>
        <scheme val="minor"/>
      </rPr>
      <t>sur son terrain extérieur ou son parcours</t>
    </r>
  </si>
  <si>
    <r>
      <t xml:space="preserve">Le club compte des femmes à </t>
    </r>
    <r>
      <rPr>
        <b/>
        <sz val="11"/>
        <color rgb="FFFF0000"/>
        <rFont val="Aptos Narrow"/>
        <family val="2"/>
        <scheme val="minor"/>
      </rPr>
      <t xml:space="preserve">trois postes à responsabilités </t>
    </r>
    <r>
      <rPr>
        <sz val="11"/>
        <color theme="1"/>
        <rFont val="Aptos Narrow"/>
        <family val="2"/>
        <scheme val="minor"/>
      </rPr>
      <t>(OA, arbitrage, encadrement)</t>
    </r>
  </si>
  <si>
    <r>
      <t xml:space="preserve">Le club fait la promotion du tir à l'arc </t>
    </r>
    <r>
      <rPr>
        <b/>
        <sz val="11"/>
        <color rgb="FFFF0000"/>
        <rFont val="Aptos Narrow"/>
        <family val="2"/>
        <scheme val="minor"/>
      </rPr>
      <t>minimum une fois par mois sur les réseaux sociaux</t>
    </r>
  </si>
  <si>
    <t>Merci de cocher cette case si vous choisissez cet axe</t>
  </si>
  <si>
    <r>
      <t xml:space="preserve">Des membres du club participent ou ont participer à </t>
    </r>
    <r>
      <rPr>
        <b/>
        <sz val="11"/>
        <color rgb="FFFF0000"/>
        <rFont val="Aptos Narrow"/>
        <family val="2"/>
        <scheme val="minor"/>
      </rPr>
      <t>trois formations externes endéans les 5 dernières années</t>
    </r>
    <r>
      <rPr>
        <sz val="11"/>
        <color theme="1"/>
        <rFont val="Aptos Narrow"/>
        <family val="2"/>
        <scheme val="minor"/>
      </rPr>
      <t xml:space="preserve"> (AISF, DEA, Premiers soins, BEPS,…)</t>
    </r>
  </si>
  <si>
    <r>
      <t xml:space="preserve">Le club participe à </t>
    </r>
    <r>
      <rPr>
        <b/>
        <sz val="11"/>
        <color rgb="FFFF0000"/>
        <rFont val="Aptos Narrow"/>
        <family val="2"/>
        <scheme val="minor"/>
      </rPr>
      <t>trois activités locales</t>
    </r>
    <r>
      <rPr>
        <sz val="11"/>
        <color theme="1"/>
        <rFont val="Aptos Narrow"/>
        <family val="2"/>
        <scheme val="minor"/>
      </rPr>
      <t xml:space="preserve"> sur la saison sportive (démonstrations, journées sportives, stage, collaboration avec les écoles,…)</t>
    </r>
  </si>
  <si>
    <r>
      <t xml:space="preserve">Le club est représenté lors </t>
    </r>
    <r>
      <rPr>
        <b/>
        <sz val="11"/>
        <color rgb="FFFF0000"/>
        <rFont val="Aptos Narrow"/>
        <family val="2"/>
        <scheme val="minor"/>
      </rPr>
      <t xml:space="preserve">de plus de 5 compétitions </t>
    </r>
    <r>
      <rPr>
        <sz val="11"/>
        <color theme="1"/>
        <rFont val="Aptos Narrow"/>
        <family val="2"/>
        <scheme val="minor"/>
      </rPr>
      <t>en LFBTA sur la saison sportive</t>
    </r>
  </si>
  <si>
    <r>
      <t xml:space="preserve">Le club est représenté lors des Championnats de Belgique </t>
    </r>
    <r>
      <rPr>
        <b/>
        <sz val="11"/>
        <color rgb="FFFF0000"/>
        <rFont val="Aptos Narrow"/>
        <family val="2"/>
        <scheme val="minor"/>
      </rPr>
      <t>Indoor ET Outdoor ET/OU Field/3D</t>
    </r>
  </si>
  <si>
    <r>
      <t xml:space="preserve">Le club envoie </t>
    </r>
    <r>
      <rPr>
        <b/>
        <sz val="11"/>
        <color rgb="FFFF0000"/>
        <rFont val="Aptos Narrow"/>
        <family val="2"/>
        <scheme val="minor"/>
      </rPr>
      <t>minimum 5 jeunes archers</t>
    </r>
    <r>
      <rPr>
        <sz val="11"/>
        <color theme="1"/>
        <rFont val="Aptos Narrow"/>
        <family val="2"/>
        <scheme val="minor"/>
      </rPr>
      <t xml:space="preserve"> lors des journées "Détection Jeunes Talents"</t>
    </r>
  </si>
  <si>
    <r>
      <t xml:space="preserve">Le club compte </t>
    </r>
    <r>
      <rPr>
        <b/>
        <sz val="11"/>
        <color rgb="FFFF0000"/>
        <rFont val="Aptos Narrow"/>
        <family val="2"/>
        <scheme val="minor"/>
      </rPr>
      <t>un moniteur sportif Initiateur ADEPS ET un monitur sportif Animateur LFBTA</t>
    </r>
  </si>
  <si>
    <r>
      <t xml:space="preserve">Le club organise </t>
    </r>
    <r>
      <rPr>
        <b/>
        <sz val="11"/>
        <color rgb="FFFF0000"/>
        <rFont val="Aptos Narrow"/>
        <family val="2"/>
        <scheme val="minor"/>
      </rPr>
      <t>deux séances spécifiques différentes</t>
    </r>
    <r>
      <rPr>
        <sz val="11"/>
        <color theme="1"/>
        <rFont val="Aptos Narrow"/>
        <family val="2"/>
        <scheme val="minor"/>
      </rPr>
      <t xml:space="preserve"> soit pour les jeunes, soit pour des para-archers, soit pour la performance</t>
    </r>
  </si>
  <si>
    <r>
      <t xml:space="preserve">Le club compte </t>
    </r>
    <r>
      <rPr>
        <b/>
        <sz val="11"/>
        <color rgb="FFFF0000"/>
        <rFont val="Aptos Narrow"/>
        <family val="2"/>
        <scheme val="minor"/>
      </rPr>
      <t>trois arbitres officiels LFBTA</t>
    </r>
    <r>
      <rPr>
        <sz val="11"/>
        <color theme="1"/>
        <rFont val="Aptos Narrow"/>
        <family val="2"/>
        <scheme val="minor"/>
      </rPr>
      <t xml:space="preserve"> parmi ses membres</t>
    </r>
  </si>
  <si>
    <r>
      <t xml:space="preserve">Le club possède minimum </t>
    </r>
    <r>
      <rPr>
        <b/>
        <sz val="11"/>
        <color rgb="FFFF0000"/>
        <rFont val="Aptos Narrow"/>
        <family val="2"/>
        <scheme val="minor"/>
      </rPr>
      <t>10 cibles</t>
    </r>
    <r>
      <rPr>
        <sz val="11"/>
        <color theme="1"/>
        <rFont val="Aptos Narrow"/>
        <family val="2"/>
        <scheme val="minor"/>
      </rPr>
      <t xml:space="preserve"> dans sa salle</t>
    </r>
  </si>
  <si>
    <r>
      <t xml:space="preserve">Le club possède un terrain de </t>
    </r>
    <r>
      <rPr>
        <b/>
        <sz val="11"/>
        <color rgb="FFFF0000"/>
        <rFont val="Aptos Narrow"/>
        <family val="2"/>
        <scheme val="minor"/>
      </rPr>
      <t>minimum 70 m ou un parcours</t>
    </r>
  </si>
  <si>
    <r>
      <t>Le club possède minimum</t>
    </r>
    <r>
      <rPr>
        <b/>
        <sz val="11"/>
        <color rgb="FFFF0000"/>
        <rFont val="Aptos Narrow"/>
        <family val="2"/>
        <scheme val="minor"/>
      </rPr>
      <t xml:space="preserve"> 6 cibles s</t>
    </r>
    <r>
      <rPr>
        <sz val="11"/>
        <color theme="1"/>
        <rFont val="Aptos Narrow"/>
        <family val="2"/>
        <scheme val="minor"/>
      </rPr>
      <t>ur son terrain extérieur ou son parcours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</si>
</sst>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theme="7" tint="-0.249977111117893"/>
      <name val="Aptos Narrow"/>
      <family val="2"/>
      <scheme val="minor"/>
    </font>
    <font>
      <b/>
      <sz val="24"/>
      <color theme="7" tint="-0.249977111117893"/>
      <name val="Aptos Display"/>
      <family val="2"/>
      <scheme val="major"/>
    </font>
    <font>
      <b/>
      <i/>
      <sz val="11"/>
      <color theme="7" tint="-0.249977111117893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8" tint="-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5" tint="-0.499984740745262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b/>
      <sz val="24"/>
      <color theme="5" tint="-0.499984740745262"/>
      <name val="Aptos Display"/>
      <family val="2"/>
      <scheme val="major"/>
    </font>
    <font>
      <sz val="11"/>
      <color theme="5" tint="-0.249977111117893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24"/>
      <color theme="0" tint="-0.499984740745262"/>
      <name val="Aptos Display"/>
      <family val="2"/>
      <scheme val="major"/>
    </font>
    <font>
      <b/>
      <i/>
      <sz val="11"/>
      <color theme="2" tint="-0.749992370372631"/>
      <name val="Aptos Narrow"/>
      <family val="2"/>
      <scheme val="minor"/>
    </font>
    <font>
      <b/>
      <sz val="12"/>
      <color theme="2" tint="-0.749992370372631"/>
      <name val="Aptos Narrow"/>
      <family val="2"/>
      <scheme val="minor"/>
    </font>
    <font>
      <sz val="11"/>
      <color theme="2" tint="-0.749992370372631"/>
      <name val="Aptos Narrow"/>
      <family val="2"/>
      <scheme val="minor"/>
    </font>
    <font>
      <b/>
      <sz val="11"/>
      <color theme="2" tint="-0.749992370372631"/>
      <name val="Aptos Narrow"/>
      <family val="2"/>
      <scheme val="minor"/>
    </font>
    <font>
      <b/>
      <sz val="24"/>
      <color rgb="FFFFC000"/>
      <name val="Aptos Display"/>
      <family val="2"/>
      <scheme val="major"/>
    </font>
    <font>
      <b/>
      <i/>
      <sz val="11"/>
      <color rgb="FFF18C05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11"/>
      <color rgb="FFF18C05"/>
      <name val="Aptos Narrow"/>
      <family val="2"/>
      <scheme val="minor"/>
    </font>
    <font>
      <b/>
      <sz val="11"/>
      <color rgb="FFF18C05"/>
      <name val="Aptos Narrow"/>
      <family val="2"/>
      <scheme val="minor"/>
    </font>
    <font>
      <b/>
      <sz val="12"/>
      <color rgb="FFF18C05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sz val="14"/>
      <color theme="5" tint="-0.499984740745262"/>
      <name val="Aptos Narrow"/>
      <family val="2"/>
      <scheme val="minor"/>
    </font>
    <font>
      <b/>
      <sz val="14"/>
      <color theme="5" tint="-0.499984740745262"/>
      <name val="Aptos Narrow"/>
      <family val="2"/>
      <scheme val="minor"/>
    </font>
    <font>
      <sz val="14"/>
      <color theme="2" tint="-0.749992370372631"/>
      <name val="Aptos Narrow"/>
      <family val="2"/>
      <scheme val="minor"/>
    </font>
    <font>
      <b/>
      <sz val="14"/>
      <color theme="2" tint="-0.749992370372631"/>
      <name val="Aptos Narrow"/>
      <family val="2"/>
      <scheme val="minor"/>
    </font>
    <font>
      <sz val="14"/>
      <color rgb="FFF18C05"/>
      <name val="Aptos Narrow"/>
      <family val="2"/>
      <scheme val="minor"/>
    </font>
    <font>
      <b/>
      <sz val="14"/>
      <color rgb="FFF18C05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28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7FD3F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F7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/>
      <diagonal/>
    </border>
    <border>
      <left/>
      <right/>
      <top/>
      <bottom style="thin">
        <color theme="2" tint="-0.749992370372631"/>
      </bottom>
      <diagonal/>
    </border>
    <border>
      <left/>
      <right style="thin">
        <color theme="2" tint="-0.749992370372631"/>
      </right>
      <top/>
      <bottom style="thin">
        <color theme="2" tint="-0.749992370372631"/>
      </bottom>
      <diagonal/>
    </border>
    <border>
      <left/>
      <right style="thin">
        <color theme="2" tint="-0.749992370372631"/>
      </right>
      <top/>
      <bottom/>
      <diagonal/>
    </border>
    <border>
      <left/>
      <right/>
      <top/>
      <bottom style="thin">
        <color rgb="FFF18C05"/>
      </bottom>
      <diagonal/>
    </border>
    <border>
      <left style="thin">
        <color rgb="FFF18C05"/>
      </left>
      <right/>
      <top style="thin">
        <color rgb="FFF18C05"/>
      </top>
      <bottom/>
      <diagonal/>
    </border>
    <border>
      <left/>
      <right/>
      <top style="thin">
        <color rgb="FFF18C05"/>
      </top>
      <bottom/>
      <diagonal/>
    </border>
    <border>
      <left/>
      <right style="thin">
        <color rgb="FFF18C05"/>
      </right>
      <top style="thin">
        <color rgb="FFF18C05"/>
      </top>
      <bottom/>
      <diagonal/>
    </border>
    <border>
      <left style="thin">
        <color rgb="FFF18C05"/>
      </left>
      <right/>
      <top/>
      <bottom/>
      <diagonal/>
    </border>
    <border>
      <left/>
      <right style="thin">
        <color rgb="FFF18C05"/>
      </right>
      <top/>
      <bottom/>
      <diagonal/>
    </border>
    <border>
      <left style="thin">
        <color rgb="FFF18C05"/>
      </left>
      <right/>
      <top/>
      <bottom style="thin">
        <color rgb="FFF18C05"/>
      </bottom>
      <diagonal/>
    </border>
    <border>
      <left/>
      <right style="thin">
        <color rgb="FFF18C05"/>
      </right>
      <top/>
      <bottom style="thin">
        <color rgb="FFF18C05"/>
      </bottom>
      <diagonal/>
    </border>
    <border>
      <left style="thin">
        <color theme="2" tint="-0.749992370372631"/>
      </left>
      <right/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theme="5" tint="-0.499984740745262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4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7" fillId="0" borderId="2" xfId="1" applyNumberFormat="1" applyBorder="1" applyAlignment="1">
      <alignment horizontal="center" vertical="center"/>
    </xf>
    <xf numFmtId="0" fontId="7" fillId="0" borderId="2" xfId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9" fontId="0" fillId="0" borderId="0" xfId="0" applyNumberFormat="1" applyAlignment="1">
      <alignment horizontal="center" vertical="center"/>
    </xf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6" xfId="0" applyBorder="1"/>
    <xf numFmtId="0" fontId="2" fillId="4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4" fillId="5" borderId="6" xfId="0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right" vertical="center"/>
    </xf>
    <xf numFmtId="0" fontId="11" fillId="5" borderId="6" xfId="0" applyFont="1" applyFill="1" applyBorder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2" fillId="6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right" vertical="center"/>
    </xf>
    <xf numFmtId="0" fontId="14" fillId="0" borderId="6" xfId="0" applyFont="1" applyBorder="1" applyAlignment="1">
      <alignment horizontal="right"/>
    </xf>
    <xf numFmtId="0" fontId="14" fillId="0" borderId="6" xfId="0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right"/>
    </xf>
    <xf numFmtId="0" fontId="0" fillId="6" borderId="0" xfId="0" applyFill="1"/>
    <xf numFmtId="0" fontId="15" fillId="6" borderId="0" xfId="0" applyFont="1" applyFill="1" applyAlignment="1">
      <alignment horizontal="center"/>
    </xf>
    <xf numFmtId="0" fontId="15" fillId="6" borderId="0" xfId="0" applyFont="1" applyFill="1" applyAlignment="1">
      <alignment horizontal="center" vertical="center"/>
    </xf>
    <xf numFmtId="0" fontId="15" fillId="6" borderId="6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 vertical="center"/>
    </xf>
    <xf numFmtId="0" fontId="0" fillId="7" borderId="0" xfId="0" applyFill="1"/>
    <xf numFmtId="0" fontId="15" fillId="7" borderId="0" xfId="0" applyFont="1" applyFill="1" applyAlignment="1">
      <alignment horizontal="center"/>
    </xf>
    <xf numFmtId="0" fontId="15" fillId="7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11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19" fillId="0" borderId="9" xfId="0" applyFont="1" applyBorder="1" applyAlignment="1">
      <alignment horizontal="right" vertical="center"/>
    </xf>
    <xf numFmtId="0" fontId="20" fillId="0" borderId="9" xfId="0" applyFont="1" applyBorder="1" applyAlignment="1">
      <alignment horizontal="right" vertical="center"/>
    </xf>
    <xf numFmtId="0" fontId="1" fillId="6" borderId="9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right" vertical="center"/>
    </xf>
    <xf numFmtId="0" fontId="11" fillId="8" borderId="9" xfId="0" applyFont="1" applyFill="1" applyBorder="1" applyAlignment="1">
      <alignment horizontal="right" vertical="center"/>
    </xf>
    <xf numFmtId="0" fontId="0" fillId="8" borderId="9" xfId="0" applyFill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2" fillId="7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right"/>
    </xf>
    <xf numFmtId="0" fontId="15" fillId="7" borderId="9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 vertical="center"/>
    </xf>
    <xf numFmtId="0" fontId="0" fillId="0" borderId="9" xfId="0" applyBorder="1"/>
    <xf numFmtId="0" fontId="8" fillId="8" borderId="9" xfId="0" applyFont="1" applyFill="1" applyBorder="1" applyAlignment="1">
      <alignment horizontal="right"/>
    </xf>
    <xf numFmtId="0" fontId="20" fillId="0" borderId="9" xfId="0" applyFont="1" applyBorder="1" applyAlignment="1">
      <alignment horizontal="right"/>
    </xf>
    <xf numFmtId="0" fontId="4" fillId="8" borderId="9" xfId="0" applyFont="1" applyFill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2" fillId="9" borderId="0" xfId="0" applyFont="1" applyFill="1"/>
    <xf numFmtId="0" fontId="2" fillId="9" borderId="0" xfId="0" applyFont="1" applyFill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right"/>
    </xf>
    <xf numFmtId="0" fontId="0" fillId="0" borderId="14" xfId="0" applyBorder="1"/>
    <xf numFmtId="0" fontId="0" fillId="10" borderId="0" xfId="0" applyFill="1" applyAlignment="1">
      <alignment horizontal="center" vertical="center"/>
    </xf>
    <xf numFmtId="0" fontId="24" fillId="0" borderId="15" xfId="0" applyFont="1" applyBorder="1" applyAlignment="1">
      <alignment horizontal="right" vertical="center"/>
    </xf>
    <xf numFmtId="0" fontId="25" fillId="0" borderId="15" xfId="0" applyFont="1" applyBorder="1" applyAlignment="1">
      <alignment horizontal="right"/>
    </xf>
    <xf numFmtId="0" fontId="1" fillId="6" borderId="15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/>
    </xf>
    <xf numFmtId="0" fontId="4" fillId="10" borderId="15" xfId="0" applyFont="1" applyFill="1" applyBorder="1" applyAlignment="1">
      <alignment horizontal="right" vertical="center"/>
    </xf>
    <xf numFmtId="0" fontId="23" fillId="0" borderId="15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9" fillId="0" borderId="14" xfId="0" applyFont="1" applyBorder="1"/>
    <xf numFmtId="0" fontId="0" fillId="10" borderId="0" xfId="0" applyFill="1" applyAlignment="1">
      <alignment horizontal="center"/>
    </xf>
    <xf numFmtId="0" fontId="3" fillId="10" borderId="15" xfId="0" applyFont="1" applyFill="1" applyBorder="1" applyAlignment="1">
      <alignment horizontal="right" vertical="center"/>
    </xf>
    <xf numFmtId="0" fontId="25" fillId="0" borderId="15" xfId="0" applyFont="1" applyBorder="1" applyAlignment="1">
      <alignment horizontal="right" vertical="center"/>
    </xf>
    <xf numFmtId="0" fontId="0" fillId="10" borderId="15" xfId="0" applyFill="1" applyBorder="1" applyAlignment="1">
      <alignment horizontal="right" vertical="center"/>
    </xf>
    <xf numFmtId="0" fontId="2" fillId="9" borderId="14" xfId="0" applyFont="1" applyFill="1" applyBorder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right"/>
    </xf>
    <xf numFmtId="0" fontId="0" fillId="9" borderId="14" xfId="0" applyFill="1" applyBorder="1"/>
    <xf numFmtId="0" fontId="0" fillId="9" borderId="0" xfId="0" applyFill="1"/>
    <xf numFmtId="0" fontId="15" fillId="9" borderId="0" xfId="0" applyFont="1" applyFill="1" applyAlignment="1">
      <alignment horizontal="center"/>
    </xf>
    <xf numFmtId="0" fontId="15" fillId="9" borderId="0" xfId="0" applyFont="1" applyFill="1" applyAlignment="1">
      <alignment horizontal="center" vertical="center"/>
    </xf>
    <xf numFmtId="0" fontId="15" fillId="9" borderId="15" xfId="0" applyFont="1" applyFill="1" applyBorder="1" applyAlignment="1">
      <alignment horizontal="right"/>
    </xf>
    <xf numFmtId="0" fontId="0" fillId="0" borderId="16" xfId="0" applyBorder="1"/>
    <xf numFmtId="0" fontId="1" fillId="6" borderId="17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0" fillId="0" borderId="18" xfId="0" applyBorder="1"/>
    <xf numFmtId="0" fontId="29" fillId="11" borderId="20" xfId="0" applyFont="1" applyFill="1" applyBorder="1" applyAlignment="1">
      <alignment horizontal="center" vertical="center"/>
    </xf>
    <xf numFmtId="0" fontId="30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20" fillId="13" borderId="21" xfId="0" applyFont="1" applyFill="1" applyBorder="1" applyAlignment="1">
      <alignment horizontal="center" vertical="center"/>
    </xf>
    <xf numFmtId="0" fontId="32" fillId="13" borderId="21" xfId="0" applyFont="1" applyFill="1" applyBorder="1" applyAlignment="1">
      <alignment horizontal="center" vertical="center"/>
    </xf>
    <xf numFmtId="0" fontId="33" fillId="13" borderId="21" xfId="0" applyFont="1" applyFill="1" applyBorder="1"/>
    <xf numFmtId="0" fontId="25" fillId="14" borderId="22" xfId="0" applyFont="1" applyFill="1" applyBorder="1" applyAlignment="1">
      <alignment horizontal="center" vertical="center"/>
    </xf>
    <xf numFmtId="0" fontId="34" fillId="14" borderId="22" xfId="0" applyFont="1" applyFill="1" applyBorder="1" applyAlignment="1">
      <alignment horizontal="center" vertical="center"/>
    </xf>
    <xf numFmtId="0" fontId="35" fillId="14" borderId="22" xfId="0" applyFont="1" applyFill="1" applyBorder="1"/>
    <xf numFmtId="0" fontId="39" fillId="0" borderId="0" xfId="0" applyFont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3" fillId="0" borderId="0" xfId="0" applyFont="1" applyAlignment="1">
      <alignment horizontal="center" vertical="center"/>
    </xf>
    <xf numFmtId="0" fontId="44" fillId="0" borderId="0" xfId="0" applyFont="1"/>
    <xf numFmtId="0" fontId="0" fillId="0" borderId="0" xfId="0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6" xfId="0" applyFont="1" applyBorder="1" applyAlignment="1">
      <alignment horizontal="right" vertical="center"/>
    </xf>
    <xf numFmtId="0" fontId="23" fillId="0" borderId="6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3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2" xfId="0" applyFill="1" applyBorder="1" applyAlignment="1">
      <alignment horizontal="right"/>
    </xf>
    <xf numFmtId="0" fontId="6" fillId="3" borderId="0" xfId="0" applyFont="1" applyFill="1" applyAlignment="1">
      <alignment horizontal="left" vertical="center"/>
    </xf>
    <xf numFmtId="0" fontId="27" fillId="12" borderId="21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wrapText="1"/>
    </xf>
    <xf numFmtId="0" fontId="27" fillId="4" borderId="20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27" fillId="9" borderId="22" xfId="0" applyFont="1" applyFill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5" borderId="0" xfId="0" applyFont="1" applyFill="1"/>
    <xf numFmtId="0" fontId="8" fillId="5" borderId="0" xfId="0" applyFont="1" applyFill="1"/>
    <xf numFmtId="0" fontId="10" fillId="5" borderId="0" xfId="0" applyFont="1" applyFill="1" applyAlignment="1">
      <alignment horizontal="left" vertical="center"/>
    </xf>
    <xf numFmtId="0" fontId="1" fillId="4" borderId="0" xfId="0" applyFont="1" applyFill="1"/>
    <xf numFmtId="0" fontId="10" fillId="5" borderId="0" xfId="0" applyFont="1" applyFill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40" fillId="0" borderId="23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 textRotation="90"/>
    </xf>
    <xf numFmtId="0" fontId="40" fillId="0" borderId="18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 textRotation="90"/>
    </xf>
    <xf numFmtId="0" fontId="17" fillId="8" borderId="0" xfId="0" applyFont="1" applyFill="1" applyAlignment="1">
      <alignment horizontal="left"/>
    </xf>
    <xf numFmtId="0" fontId="16" fillId="0" borderId="0" xfId="0" applyFont="1" applyAlignment="1">
      <alignment horizontal="left" vertical="center"/>
    </xf>
    <xf numFmtId="0" fontId="1" fillId="7" borderId="0" xfId="0" applyFont="1" applyFill="1"/>
    <xf numFmtId="0" fontId="17" fillId="8" borderId="0" xfId="0" applyFont="1" applyFill="1"/>
    <xf numFmtId="0" fontId="8" fillId="8" borderId="0" xfId="0" applyFont="1" applyFill="1"/>
    <xf numFmtId="0" fontId="17" fillId="8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2" fillId="10" borderId="14" xfId="0" applyFont="1" applyFill="1" applyBorder="1" applyAlignment="1">
      <alignment horizontal="left"/>
    </xf>
    <xf numFmtId="0" fontId="22" fillId="10" borderId="0" xfId="0" applyFont="1" applyFill="1" applyAlignment="1">
      <alignment horizontal="left"/>
    </xf>
    <xf numFmtId="0" fontId="22" fillId="10" borderId="14" xfId="0" applyFont="1" applyFill="1" applyBorder="1"/>
    <xf numFmtId="0" fontId="22" fillId="10" borderId="0" xfId="0" applyFont="1" applyFill="1"/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" fillId="9" borderId="14" xfId="0" applyFont="1" applyFill="1" applyBorder="1"/>
    <xf numFmtId="0" fontId="1" fillId="9" borderId="0" xfId="0" applyFont="1" applyFill="1"/>
    <xf numFmtId="0" fontId="8" fillId="10" borderId="0" xfId="0" applyFont="1" applyFill="1"/>
    <xf numFmtId="0" fontId="22" fillId="10" borderId="14" xfId="0" applyFont="1" applyFill="1" applyBorder="1" applyAlignment="1">
      <alignment horizontal="left" vertical="center"/>
    </xf>
    <xf numFmtId="0" fontId="22" fillId="10" borderId="0" xfId="0" applyFont="1" applyFill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 textRotation="90"/>
    </xf>
  </cellXfs>
  <cellStyles count="2">
    <cellStyle name="Lien hypertexte" xfId="1" builtinId="8"/>
    <cellStyle name="Normal" xfId="0" builtinId="0"/>
  </cellStyles>
  <dxfs count="132"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rgb="FF0070C0"/>
      </font>
    </dxf>
    <dxf>
      <font>
        <color rgb="FFF18C05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ill>
        <patternFill>
          <bgColor rgb="FFFFC000"/>
        </patternFill>
      </fill>
    </dxf>
    <dxf>
      <font>
        <color theme="5" tint="-0.24994659260841701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ill>
        <patternFill>
          <bgColor rgb="FFFFC000"/>
        </patternFill>
      </fill>
    </dxf>
    <dxf>
      <font>
        <color theme="2" tint="-0.749961851863155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3F3F"/>
        </patternFill>
      </fill>
    </dxf>
    <dxf>
      <font>
        <color auto="1"/>
      </font>
      <fill>
        <patternFill>
          <bgColor rgb="FFFFDF79"/>
        </patternFill>
      </fill>
    </dxf>
    <dxf>
      <font>
        <color auto="1"/>
      </font>
      <fill>
        <patternFill>
          <bgColor rgb="FFFFDF79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3F3F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3F3F"/>
        </patternFill>
      </fill>
    </dxf>
    <dxf>
      <font>
        <color auto="1"/>
      </font>
      <fill>
        <patternFill>
          <bgColor rgb="FFFFDF79"/>
        </patternFill>
      </fill>
    </dxf>
    <dxf>
      <font>
        <color auto="1"/>
      </font>
      <fill>
        <patternFill>
          <bgColor rgb="FFFFDF79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3F3F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3F3F"/>
        </patternFill>
      </fill>
    </dxf>
    <dxf>
      <font>
        <color auto="1"/>
      </font>
      <fill>
        <patternFill>
          <bgColor rgb="FFFFDF79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3F3F"/>
        </patternFill>
      </fill>
    </dxf>
    <dxf>
      <font>
        <color auto="1"/>
      </font>
      <fill>
        <patternFill>
          <bgColor rgb="FFFFDF79"/>
        </patternFill>
      </fill>
    </dxf>
    <dxf>
      <fill>
        <patternFill>
          <bgColor theme="9" tint="0.59996337778862885"/>
        </patternFill>
      </fill>
    </dxf>
    <dxf>
      <fill>
        <patternFill>
          <bgColor rgb="FFFF3F3F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3F3F"/>
        </patternFill>
      </fill>
    </dxf>
    <dxf>
      <font>
        <color auto="1"/>
      </font>
      <fill>
        <patternFill>
          <bgColor rgb="FFFFDF7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rgb="FF0070C0"/>
      </font>
    </dxf>
    <dxf>
      <font>
        <color theme="0"/>
      </font>
      <fill>
        <patternFill>
          <bgColor rgb="FFFF5757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0"/>
      </font>
      <fill>
        <patternFill>
          <bgColor rgb="FFFF5757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2" tint="-0.749961851863155"/>
        </patternFill>
      </fill>
    </dxf>
    <dxf>
      <font>
        <color theme="5" tint="-0.24994659260841701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2" tint="-0.749961851863155"/>
      </font>
      <fill>
        <patternFill patternType="none">
          <bgColor auto="1"/>
        </patternFill>
      </fill>
    </dxf>
    <dxf>
      <fill>
        <patternFill>
          <bgColor theme="2" tint="-0.74996185186315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2" tint="-0.749961851863155"/>
      </font>
      <fill>
        <patternFill patternType="none">
          <bgColor auto="1"/>
        </patternFill>
      </fill>
    </dxf>
    <dxf>
      <font>
        <color theme="2" tint="-0.749961851863155"/>
      </font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rgb="FFFF2929"/>
        </patternFill>
      </fill>
    </dxf>
    <dxf>
      <font>
        <color theme="0"/>
      </font>
      <fill>
        <patternFill>
          <bgColor theme="3" tint="0.499984740745262"/>
        </patternFill>
      </fill>
    </dxf>
    <dxf>
      <fill>
        <patternFill>
          <bgColor rgb="FFFF3333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5" tint="-0.24994659260841701"/>
      </font>
      <fill>
        <patternFill patternType="none">
          <bgColor auto="1"/>
        </patternFill>
      </fill>
    </dxf>
    <dxf>
      <font>
        <color rgb="FF0070C0"/>
      </font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ill>
        <patternFill>
          <bgColor theme="5" tint="-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ill>
        <patternFill>
          <bgColor theme="5" tint="-0.499984740745262"/>
        </patternFill>
      </fill>
    </dxf>
    <dxf>
      <font>
        <color theme="0"/>
      </font>
      <fill>
        <patternFill>
          <bgColor rgb="FFFF5757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5" tint="0.39994506668294322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0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0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0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0"/>
      </font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4F4F"/>
        </patternFill>
      </fill>
    </dxf>
    <dxf>
      <font>
        <color theme="0"/>
      </font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6161"/>
        </patternFill>
      </fill>
    </dxf>
    <dxf>
      <font>
        <b/>
        <i val="0"/>
        <color theme="9"/>
      </font>
    </dxf>
    <dxf>
      <font>
        <b/>
        <i val="0"/>
        <color rgb="FFFF0000"/>
      </font>
    </dxf>
    <dxf>
      <font>
        <color rgb="FF0070C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3333"/>
        </patternFill>
      </fill>
    </dxf>
    <dxf>
      <font>
        <color theme="0"/>
      </font>
      <fill>
        <patternFill>
          <bgColor theme="3" tint="0.499984740745262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2929"/>
        </patternFill>
      </fill>
    </dxf>
  </dxfs>
  <tableStyles count="0" defaultTableStyle="TableStyleMedium2" defaultPivotStyle="PivotStyleLight16"/>
  <colors>
    <mruColors>
      <color rgb="FFFF6161"/>
      <color rgb="FFF18C05"/>
      <color rgb="FFFFDF79"/>
      <color rgb="FFFF5757"/>
      <color rgb="FFFF3F3F"/>
      <color rgb="FFFFE285"/>
      <color rgb="FFFF4F4F"/>
      <color rgb="FFFF5D5D"/>
      <color rgb="FF7FD3F5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6</xdr:row>
      <xdr:rowOff>55245</xdr:rowOff>
    </xdr:from>
    <xdr:to>
      <xdr:col>6</xdr:col>
      <xdr:colOff>1209675</xdr:colOff>
      <xdr:row>11</xdr:row>
      <xdr:rowOff>55245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2F691BCB-92F3-3192-4C35-EEB200766FB1}"/>
            </a:ext>
          </a:extLst>
        </xdr:cNvPr>
        <xdr:cNvSpPr/>
      </xdr:nvSpPr>
      <xdr:spPr>
        <a:xfrm flipH="1">
          <a:off x="7810500" y="1617345"/>
          <a:ext cx="723900" cy="904875"/>
        </a:xfrm>
        <a:prstGeom prst="downArrow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3</xdr:col>
      <xdr:colOff>72390</xdr:colOff>
      <xdr:row>13</xdr:row>
      <xdr:rowOff>173355</xdr:rowOff>
    </xdr:from>
    <xdr:to>
      <xdr:col>3</xdr:col>
      <xdr:colOff>401955</xdr:colOff>
      <xdr:row>18</xdr:row>
      <xdr:rowOff>173355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46DCBF05-082F-44AF-A2CA-99BDDD61B9AB}"/>
            </a:ext>
          </a:extLst>
        </xdr:cNvPr>
        <xdr:cNvSpPr/>
      </xdr:nvSpPr>
      <xdr:spPr>
        <a:xfrm>
          <a:off x="1148715" y="3554730"/>
          <a:ext cx="329565" cy="904875"/>
        </a:xfrm>
        <a:prstGeom prst="downArrow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6</xdr:col>
      <xdr:colOff>857250</xdr:colOff>
      <xdr:row>14</xdr:row>
      <xdr:rowOff>0</xdr:rowOff>
    </xdr:from>
    <xdr:to>
      <xdr:col>6</xdr:col>
      <xdr:colOff>1179195</xdr:colOff>
      <xdr:row>19</xdr:row>
      <xdr:rowOff>0</xdr:rowOff>
    </xdr:to>
    <xdr:sp macro="" textlink="">
      <xdr:nvSpPr>
        <xdr:cNvPr id="7" name="Flèche : bas 6">
          <a:extLst>
            <a:ext uri="{FF2B5EF4-FFF2-40B4-BE49-F238E27FC236}">
              <a16:creationId xmlns:a16="http://schemas.microsoft.com/office/drawing/2014/main" id="{8E779E3B-451E-44C6-96E2-2405E75B5F0A}"/>
            </a:ext>
          </a:extLst>
        </xdr:cNvPr>
        <xdr:cNvSpPr/>
      </xdr:nvSpPr>
      <xdr:spPr>
        <a:xfrm>
          <a:off x="8181975" y="3562350"/>
          <a:ext cx="321945" cy="904875"/>
        </a:xfrm>
        <a:prstGeom prst="downArrow">
          <a:avLst/>
        </a:prstGeom>
        <a:solidFill>
          <a:schemeClr val="bg2">
            <a:lumMod val="25000"/>
          </a:schemeClr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9</xdr:col>
      <xdr:colOff>695325</xdr:colOff>
      <xdr:row>14</xdr:row>
      <xdr:rowOff>9525</xdr:rowOff>
    </xdr:from>
    <xdr:to>
      <xdr:col>9</xdr:col>
      <xdr:colOff>1017270</xdr:colOff>
      <xdr:row>19</xdr:row>
      <xdr:rowOff>9525</xdr:rowOff>
    </xdr:to>
    <xdr:sp macro="" textlink="">
      <xdr:nvSpPr>
        <xdr:cNvPr id="8" name="Flèche : bas 7">
          <a:extLst>
            <a:ext uri="{FF2B5EF4-FFF2-40B4-BE49-F238E27FC236}">
              <a16:creationId xmlns:a16="http://schemas.microsoft.com/office/drawing/2014/main" id="{AE530C61-A49C-4237-AA94-DA88869A9296}"/>
            </a:ext>
          </a:extLst>
        </xdr:cNvPr>
        <xdr:cNvSpPr/>
      </xdr:nvSpPr>
      <xdr:spPr>
        <a:xfrm>
          <a:off x="12315825" y="3571875"/>
          <a:ext cx="321945" cy="904875"/>
        </a:xfrm>
        <a:prstGeom prst="downArrow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 editAs="oneCell">
    <xdr:from>
      <xdr:col>0</xdr:col>
      <xdr:colOff>647700</xdr:colOff>
      <xdr:row>3</xdr:row>
      <xdr:rowOff>72390</xdr:rowOff>
    </xdr:from>
    <xdr:to>
      <xdr:col>2</xdr:col>
      <xdr:colOff>494063</xdr:colOff>
      <xdr:row>11</xdr:row>
      <xdr:rowOff>133350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9C46C06-A1B3-C3A5-CBD6-B474A75E9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872490"/>
          <a:ext cx="1694213" cy="1899285"/>
        </a:xfrm>
        <a:prstGeom prst="rect">
          <a:avLst/>
        </a:prstGeom>
      </xdr:spPr>
    </xdr:pic>
    <xdr:clientData/>
  </xdr:twoCellAnchor>
  <xdr:twoCellAnchor editAs="oneCell">
    <xdr:from>
      <xdr:col>10</xdr:col>
      <xdr:colOff>64769</xdr:colOff>
      <xdr:row>3</xdr:row>
      <xdr:rowOff>120015</xdr:rowOff>
    </xdr:from>
    <xdr:to>
      <xdr:col>12</xdr:col>
      <xdr:colOff>761953</xdr:colOff>
      <xdr:row>12</xdr:row>
      <xdr:rowOff>171450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8ED8FE24-4A02-1B2A-7D13-99677BE8D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6844" y="920115"/>
          <a:ext cx="4707209" cy="2070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179070</xdr:colOff>
      <xdr:row>0</xdr:row>
      <xdr:rowOff>59055</xdr:rowOff>
    </xdr:from>
    <xdr:to>
      <xdr:col>3</xdr:col>
      <xdr:colOff>586740</xdr:colOff>
      <xdr:row>0</xdr:row>
      <xdr:rowOff>552450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B5A45C2E-8D0E-4E45-9755-2FAFE54D57E2}"/>
            </a:ext>
          </a:extLst>
        </xdr:cNvPr>
        <xdr:cNvSpPr/>
      </xdr:nvSpPr>
      <xdr:spPr>
        <a:xfrm>
          <a:off x="5844540" y="55245"/>
          <a:ext cx="413385" cy="493395"/>
        </a:xfrm>
        <a:prstGeom prst="downArrow">
          <a:avLst/>
        </a:prstGeom>
        <a:solidFill>
          <a:schemeClr val="accent4">
            <a:lumMod val="75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358140</xdr:colOff>
      <xdr:row>0</xdr:row>
      <xdr:rowOff>17145</xdr:rowOff>
    </xdr:from>
    <xdr:to>
      <xdr:col>3</xdr:col>
      <xdr:colOff>771525</xdr:colOff>
      <xdr:row>0</xdr:row>
      <xdr:rowOff>358140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869B1EC3-FE31-4D67-9878-230E31FE7190}"/>
            </a:ext>
          </a:extLst>
        </xdr:cNvPr>
        <xdr:cNvSpPr/>
      </xdr:nvSpPr>
      <xdr:spPr>
        <a:xfrm>
          <a:off x="9768840" y="17145"/>
          <a:ext cx="413385" cy="340995"/>
        </a:xfrm>
        <a:prstGeom prst="downArrow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30480</xdr:rowOff>
    </xdr:from>
    <xdr:to>
      <xdr:col>3</xdr:col>
      <xdr:colOff>601980</xdr:colOff>
      <xdr:row>0</xdr:row>
      <xdr:rowOff>371475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89B47A11-391D-49D7-82E2-ABAE4E3FE767}"/>
            </a:ext>
          </a:extLst>
        </xdr:cNvPr>
        <xdr:cNvSpPr/>
      </xdr:nvSpPr>
      <xdr:spPr>
        <a:xfrm>
          <a:off x="9972675" y="30480"/>
          <a:ext cx="411480" cy="340995"/>
        </a:xfrm>
        <a:prstGeom prst="downArrow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0</xdr:row>
      <xdr:rowOff>20955</xdr:rowOff>
    </xdr:from>
    <xdr:to>
      <xdr:col>3</xdr:col>
      <xdr:colOff>611505</xdr:colOff>
      <xdr:row>0</xdr:row>
      <xdr:rowOff>361950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BE926C97-571B-44A6-94D4-9FDA9AD1E25D}"/>
            </a:ext>
          </a:extLst>
        </xdr:cNvPr>
        <xdr:cNvSpPr/>
      </xdr:nvSpPr>
      <xdr:spPr>
        <a:xfrm>
          <a:off x="9391650" y="20955"/>
          <a:ext cx="411480" cy="340995"/>
        </a:xfrm>
        <a:prstGeom prst="downArrow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lfbta.be/IMG/pdf/roi_lfbta_version_d_application_au_2025-06-18.pdf?7591/449870fff76b8296e1d10ea663ad170972ed803239a73eebbac9e4d8f832630a" TargetMode="External"/><Relationship Id="rId1" Type="http://schemas.openxmlformats.org/officeDocument/2006/relationships/hyperlink" Target="https://www.lfbta.be/IMG/pdf/2024-02-24_-_statuts_de_la_lfbta_approuves_par_l_ag_du_24_fevrier_2024.pdf?7076/7890652653ffe36e14979d847b7e69b5b7773fa1b91c38c30cbc5e562f7ad52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5695D-B199-417A-8868-E0FA37D30519}">
  <dimension ref="A2:M33"/>
  <sheetViews>
    <sheetView showGridLines="0" topLeftCell="B1" zoomScaleNormal="100" workbookViewId="0">
      <selection activeCell="H31" sqref="H31"/>
    </sheetView>
  </sheetViews>
  <sheetFormatPr baseColWidth="10" defaultRowHeight="15" x14ac:dyDescent="0.25"/>
  <cols>
    <col min="1" max="1" width="9.85546875" customWidth="1"/>
    <col min="2" max="2" width="17.140625" customWidth="1"/>
    <col min="3" max="3" width="21" customWidth="1"/>
    <col min="4" max="4" width="37.42578125" customWidth="1"/>
    <col min="5" max="5" width="4.28515625" customWidth="1"/>
    <col min="6" max="6" width="17.140625" style="2" customWidth="1"/>
    <col min="7" max="7" width="21" style="2" customWidth="1"/>
    <col min="8" max="8" width="37.42578125" style="2" bestFit="1" customWidth="1"/>
    <col min="9" max="9" width="4.140625" customWidth="1"/>
    <col min="10" max="10" width="17.140625" customWidth="1"/>
    <col min="11" max="11" width="21" customWidth="1"/>
    <col min="12" max="12" width="37.42578125" bestFit="1" customWidth="1"/>
  </cols>
  <sheetData>
    <row r="2" spans="3:10" ht="4.9000000000000004" customHeight="1" x14ac:dyDescent="0.25"/>
    <row r="3" spans="3:10" ht="34.15" customHeight="1" x14ac:dyDescent="0.25">
      <c r="D3" s="153" t="s">
        <v>13</v>
      </c>
      <c r="E3" s="153"/>
      <c r="F3" s="153"/>
      <c r="G3" s="153"/>
      <c r="H3" s="153"/>
      <c r="I3" s="153"/>
      <c r="J3" s="153"/>
    </row>
    <row r="4" spans="3:10" ht="42.6" customHeight="1" x14ac:dyDescent="0.3">
      <c r="D4" s="154" t="s">
        <v>94</v>
      </c>
      <c r="E4" s="154"/>
      <c r="F4" s="154"/>
      <c r="G4" s="154"/>
      <c r="H4" s="154"/>
      <c r="I4" s="154"/>
      <c r="J4" s="154"/>
    </row>
    <row r="5" spans="3:10" ht="18.75" x14ac:dyDescent="0.3">
      <c r="C5" s="13"/>
      <c r="D5" s="157" t="s">
        <v>93</v>
      </c>
      <c r="E5" s="157"/>
      <c r="F5" s="157"/>
      <c r="G5" s="157"/>
      <c r="H5" s="157"/>
      <c r="I5" s="157"/>
      <c r="J5" s="157"/>
    </row>
    <row r="6" spans="3:10" x14ac:dyDescent="0.25">
      <c r="F6"/>
      <c r="G6"/>
      <c r="H6"/>
    </row>
    <row r="7" spans="3:10" x14ac:dyDescent="0.25">
      <c r="F7"/>
      <c r="G7"/>
      <c r="H7"/>
    </row>
    <row r="8" spans="3:10" x14ac:dyDescent="0.25">
      <c r="F8"/>
      <c r="G8"/>
      <c r="H8"/>
    </row>
    <row r="9" spans="3:10" x14ac:dyDescent="0.25">
      <c r="F9"/>
      <c r="G9"/>
      <c r="H9"/>
    </row>
    <row r="10" spans="3:10" x14ac:dyDescent="0.25">
      <c r="F10"/>
      <c r="G10"/>
      <c r="H10"/>
    </row>
    <row r="13" spans="3:10" ht="57.6" customHeight="1" x14ac:dyDescent="0.25">
      <c r="D13" s="152" t="s">
        <v>95</v>
      </c>
      <c r="E13" s="152"/>
      <c r="F13" s="152"/>
      <c r="G13" s="152"/>
      <c r="H13" s="152"/>
      <c r="I13" s="152"/>
      <c r="J13" s="152"/>
    </row>
    <row r="21" spans="1:13" ht="35.450000000000003" customHeight="1" x14ac:dyDescent="0.25">
      <c r="B21" s="155" t="s">
        <v>96</v>
      </c>
      <c r="C21" s="156"/>
      <c r="D21" s="156"/>
      <c r="F21" s="151" t="s">
        <v>104</v>
      </c>
      <c r="G21" s="151"/>
      <c r="H21" s="151"/>
      <c r="J21" s="158" t="s">
        <v>105</v>
      </c>
      <c r="K21" s="158"/>
      <c r="L21" s="158"/>
    </row>
    <row r="22" spans="1:13" ht="18" customHeight="1" x14ac:dyDescent="0.25">
      <c r="B22" s="129" t="s">
        <v>97</v>
      </c>
      <c r="C22" s="129" t="s">
        <v>98</v>
      </c>
      <c r="D22" s="129" t="s">
        <v>99</v>
      </c>
      <c r="F22" s="132" t="s">
        <v>97</v>
      </c>
      <c r="G22" s="132" t="s">
        <v>98</v>
      </c>
      <c r="H22" s="132" t="s">
        <v>99</v>
      </c>
      <c r="J22" s="135" t="s">
        <v>97</v>
      </c>
      <c r="K22" s="135" t="s">
        <v>98</v>
      </c>
      <c r="L22" s="135" t="s">
        <v>99</v>
      </c>
    </row>
    <row r="23" spans="1:13" ht="18.75" x14ac:dyDescent="0.3">
      <c r="B23" s="130">
        <v>60</v>
      </c>
      <c r="C23" s="130">
        <v>60</v>
      </c>
      <c r="D23" s="131" t="s">
        <v>100</v>
      </c>
      <c r="F23" s="133">
        <v>72</v>
      </c>
      <c r="G23" s="133">
        <v>60</v>
      </c>
      <c r="H23" s="134" t="s">
        <v>100</v>
      </c>
      <c r="J23" s="136">
        <v>60</v>
      </c>
      <c r="K23" s="136">
        <v>60</v>
      </c>
      <c r="L23" s="137" t="s">
        <v>100</v>
      </c>
    </row>
    <row r="24" spans="1:13" ht="18.75" x14ac:dyDescent="0.3">
      <c r="A24" s="159"/>
      <c r="B24" s="130">
        <v>60</v>
      </c>
      <c r="C24" s="130">
        <v>60</v>
      </c>
      <c r="D24" s="131" t="s">
        <v>101</v>
      </c>
      <c r="F24" s="133">
        <v>60</v>
      </c>
      <c r="G24" s="133">
        <v>60</v>
      </c>
      <c r="H24" s="134" t="s">
        <v>101</v>
      </c>
      <c r="J24" s="136">
        <v>72</v>
      </c>
      <c r="K24" s="136">
        <v>60</v>
      </c>
      <c r="L24" s="137" t="s">
        <v>101</v>
      </c>
      <c r="M24" s="160"/>
    </row>
    <row r="25" spans="1:13" ht="18.75" x14ac:dyDescent="0.3">
      <c r="A25" s="159"/>
      <c r="B25" s="130">
        <v>84</v>
      </c>
      <c r="C25" s="130">
        <v>60</v>
      </c>
      <c r="D25" s="131" t="s">
        <v>102</v>
      </c>
      <c r="F25" s="133">
        <v>96</v>
      </c>
      <c r="G25" s="133">
        <v>60</v>
      </c>
      <c r="H25" s="134" t="s">
        <v>102</v>
      </c>
      <c r="J25" s="136">
        <v>96</v>
      </c>
      <c r="K25" s="136">
        <v>60</v>
      </c>
      <c r="L25" s="137" t="s">
        <v>102</v>
      </c>
      <c r="M25" s="160"/>
    </row>
    <row r="26" spans="1:13" ht="18.75" x14ac:dyDescent="0.3">
      <c r="B26" s="130">
        <v>42</v>
      </c>
      <c r="C26" s="130">
        <v>60</v>
      </c>
      <c r="D26" s="131" t="s">
        <v>56</v>
      </c>
      <c r="F26" s="133">
        <v>54</v>
      </c>
      <c r="G26" s="133">
        <v>60</v>
      </c>
      <c r="H26" s="134" t="s">
        <v>56</v>
      </c>
      <c r="J26" s="136">
        <v>78</v>
      </c>
      <c r="K26" s="136">
        <v>60</v>
      </c>
      <c r="L26" s="137" t="s">
        <v>56</v>
      </c>
    </row>
    <row r="27" spans="1:13" ht="18.75" x14ac:dyDescent="0.3">
      <c r="B27" s="130">
        <v>30</v>
      </c>
      <c r="C27" s="130">
        <v>60</v>
      </c>
      <c r="D27" s="131" t="s">
        <v>106</v>
      </c>
      <c r="F27" s="133">
        <v>30</v>
      </c>
      <c r="G27" s="133">
        <v>60</v>
      </c>
      <c r="H27" s="134" t="s">
        <v>66</v>
      </c>
      <c r="J27" s="136">
        <v>36</v>
      </c>
      <c r="K27" s="136">
        <v>60</v>
      </c>
      <c r="L27" s="137" t="s">
        <v>66</v>
      </c>
    </row>
    <row r="28" spans="1:13" ht="18.75" x14ac:dyDescent="0.3">
      <c r="B28" s="130">
        <v>360</v>
      </c>
      <c r="C28" s="130">
        <v>80</v>
      </c>
      <c r="D28" s="131" t="s">
        <v>103</v>
      </c>
      <c r="F28" s="133">
        <v>416</v>
      </c>
      <c r="G28" s="133">
        <v>80</v>
      </c>
      <c r="H28" s="134" t="s">
        <v>103</v>
      </c>
      <c r="J28" s="136">
        <v>456</v>
      </c>
      <c r="K28" s="136">
        <v>80</v>
      </c>
      <c r="L28" s="137" t="s">
        <v>103</v>
      </c>
    </row>
    <row r="29" spans="1:13" x14ac:dyDescent="0.25">
      <c r="B29" s="161" t="s">
        <v>109</v>
      </c>
      <c r="C29" s="163" t="s">
        <v>111</v>
      </c>
      <c r="D29" s="163"/>
      <c r="E29" s="163"/>
      <c r="F29" s="163"/>
      <c r="G29" s="163"/>
      <c r="H29" s="162" t="s">
        <v>109</v>
      </c>
    </row>
    <row r="30" spans="1:13" ht="23.45" customHeight="1" x14ac:dyDescent="0.25">
      <c r="B30" s="161"/>
      <c r="C30" s="163"/>
      <c r="D30" s="163"/>
      <c r="E30" s="163"/>
      <c r="F30" s="163"/>
      <c r="G30" s="163"/>
      <c r="H30" s="162"/>
    </row>
    <row r="31" spans="1:13" ht="14.45" customHeight="1" x14ac:dyDescent="0.25">
      <c r="H31" s="140"/>
    </row>
    <row r="33" spans="3:3" x14ac:dyDescent="0.25">
      <c r="C33" s="2"/>
    </row>
  </sheetData>
  <mergeCells count="12">
    <mergeCell ref="A24:A25"/>
    <mergeCell ref="M24:M25"/>
    <mergeCell ref="B29:B30"/>
    <mergeCell ref="H29:H30"/>
    <mergeCell ref="C29:G30"/>
    <mergeCell ref="F21:H21"/>
    <mergeCell ref="D13:J13"/>
    <mergeCell ref="D3:J3"/>
    <mergeCell ref="D4:J4"/>
    <mergeCell ref="B21:D21"/>
    <mergeCell ref="D5:J5"/>
    <mergeCell ref="J21:L2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836F2-0AAF-4DCD-9F69-C9EC92241E32}">
  <sheetPr>
    <tabColor theme="4" tint="0.39997558519241921"/>
  </sheetPr>
  <dimension ref="A1:F26"/>
  <sheetViews>
    <sheetView workbookViewId="0">
      <selection activeCell="E15" sqref="E15"/>
    </sheetView>
  </sheetViews>
  <sheetFormatPr baseColWidth="10" defaultRowHeight="15" x14ac:dyDescent="0.25"/>
  <cols>
    <col min="1" max="1" width="3.28515625" customWidth="1"/>
    <col min="2" max="2" width="59.42578125" bestFit="1" customWidth="1"/>
    <col min="6" max="6" width="13.85546875" customWidth="1"/>
  </cols>
  <sheetData>
    <row r="1" spans="1:6" ht="31.5" x14ac:dyDescent="0.25">
      <c r="A1" s="145" t="s">
        <v>0</v>
      </c>
      <c r="B1" s="145"/>
      <c r="C1" s="145"/>
      <c r="F1" s="22"/>
    </row>
    <row r="2" spans="1:6" x14ac:dyDescent="0.25">
      <c r="A2" s="7" t="s">
        <v>13</v>
      </c>
      <c r="B2" s="8"/>
      <c r="C2" s="5" t="s">
        <v>8</v>
      </c>
      <c r="D2" s="6" t="s">
        <v>9</v>
      </c>
      <c r="E2" s="6" t="s">
        <v>10</v>
      </c>
      <c r="F2" s="23" t="s">
        <v>11</v>
      </c>
    </row>
    <row r="3" spans="1:6" x14ac:dyDescent="0.25">
      <c r="A3" t="s">
        <v>1</v>
      </c>
      <c r="B3" t="s">
        <v>25</v>
      </c>
      <c r="C3" s="1">
        <v>20</v>
      </c>
      <c r="D3" s="2" t="s">
        <v>12</v>
      </c>
      <c r="E3" s="11" t="str">
        <f>IF(D3="OUI",C3,"")</f>
        <v/>
      </c>
      <c r="F3" s="17"/>
    </row>
    <row r="4" spans="1:6" x14ac:dyDescent="0.25">
      <c r="A4" t="s">
        <v>2</v>
      </c>
      <c r="B4" t="s">
        <v>7</v>
      </c>
      <c r="C4" s="1">
        <v>20</v>
      </c>
      <c r="D4" s="2" t="s">
        <v>12</v>
      </c>
      <c r="E4" s="11" t="str">
        <f>IF(D4="OUI",C4,"")</f>
        <v/>
      </c>
      <c r="F4" s="17"/>
    </row>
    <row r="5" spans="1:6" x14ac:dyDescent="0.25">
      <c r="A5" t="s">
        <v>3</v>
      </c>
      <c r="B5" t="s">
        <v>24</v>
      </c>
      <c r="C5" s="1">
        <v>20</v>
      </c>
      <c r="D5" s="2" t="s">
        <v>12</v>
      </c>
      <c r="E5" s="11" t="str">
        <f>IF(D5="OUI",C5,"")</f>
        <v/>
      </c>
      <c r="F5" s="17"/>
    </row>
    <row r="6" spans="1:6" x14ac:dyDescent="0.25">
      <c r="A6" s="146" t="s">
        <v>14</v>
      </c>
      <c r="B6" s="146"/>
      <c r="C6" s="147"/>
      <c r="D6" s="147"/>
      <c r="E6" s="148"/>
      <c r="F6" s="149"/>
    </row>
    <row r="7" spans="1:6" x14ac:dyDescent="0.25">
      <c r="A7" t="s">
        <v>4</v>
      </c>
      <c r="B7" t="s">
        <v>23</v>
      </c>
      <c r="C7" s="1">
        <v>20</v>
      </c>
      <c r="D7" s="2" t="s">
        <v>12</v>
      </c>
      <c r="E7" s="11" t="str">
        <f>IF(D7="OUI",C7,"")</f>
        <v/>
      </c>
      <c r="F7" s="17"/>
    </row>
    <row r="8" spans="1:6" x14ac:dyDescent="0.25">
      <c r="A8" t="s">
        <v>5</v>
      </c>
      <c r="B8" t="s">
        <v>20</v>
      </c>
      <c r="C8" s="1">
        <v>20</v>
      </c>
      <c r="D8" s="2" t="s">
        <v>12</v>
      </c>
      <c r="E8" s="11" t="str">
        <f>IF(D8="OUI",C8,"")</f>
        <v/>
      </c>
      <c r="F8" s="24" t="s">
        <v>18</v>
      </c>
    </row>
    <row r="9" spans="1:6" x14ac:dyDescent="0.25">
      <c r="A9" t="s">
        <v>6</v>
      </c>
      <c r="B9" t="s">
        <v>22</v>
      </c>
      <c r="C9" s="1">
        <v>20</v>
      </c>
      <c r="D9" s="2" t="s">
        <v>12</v>
      </c>
      <c r="E9" s="11" t="str">
        <f>IF(D9="OUI",C9,"")</f>
        <v/>
      </c>
      <c r="F9" s="25" t="s">
        <v>18</v>
      </c>
    </row>
    <row r="10" spans="1:6" x14ac:dyDescent="0.25">
      <c r="A10" s="150" t="s">
        <v>15</v>
      </c>
      <c r="B10" s="150"/>
      <c r="C10" s="9"/>
      <c r="D10" s="10"/>
      <c r="E10" s="12"/>
      <c r="F10" s="18"/>
    </row>
    <row r="11" spans="1:6" x14ac:dyDescent="0.25">
      <c r="A11" t="s">
        <v>19</v>
      </c>
      <c r="B11" t="s">
        <v>21</v>
      </c>
      <c r="C11" s="1">
        <v>20</v>
      </c>
      <c r="D11" s="2" t="s">
        <v>12</v>
      </c>
      <c r="E11" s="11" t="str">
        <f>IF(D11="OUI",C11,"")</f>
        <v/>
      </c>
      <c r="F11" s="17"/>
    </row>
    <row r="12" spans="1:6" x14ac:dyDescent="0.25">
      <c r="A12" s="3"/>
      <c r="B12" s="3"/>
      <c r="C12" s="3"/>
      <c r="D12" s="4"/>
      <c r="E12" s="4"/>
      <c r="F12" s="19"/>
    </row>
    <row r="13" spans="1:6" x14ac:dyDescent="0.25">
      <c r="B13" t="s">
        <v>16</v>
      </c>
      <c r="C13" s="1">
        <f>SUM(C3:C11)</f>
        <v>140</v>
      </c>
      <c r="D13" s="1"/>
      <c r="E13" s="13">
        <f>SUM(E3:E11)</f>
        <v>0</v>
      </c>
      <c r="F13" s="20"/>
    </row>
    <row r="14" spans="1:6" x14ac:dyDescent="0.25">
      <c r="A14" s="14"/>
      <c r="B14" s="14" t="s">
        <v>17</v>
      </c>
      <c r="C14" s="14"/>
      <c r="D14" s="15"/>
      <c r="E14" s="16" t="str">
        <f>IF(E13=C13,"OUI","NON")</f>
        <v>NON</v>
      </c>
      <c r="F14" s="21"/>
    </row>
    <row r="15" spans="1:6" x14ac:dyDescent="0.25">
      <c r="D15" s="2"/>
      <c r="E15" s="2"/>
      <c r="F15" s="2"/>
    </row>
    <row r="26" spans="6:6" x14ac:dyDescent="0.25">
      <c r="F26" s="2"/>
    </row>
  </sheetData>
  <mergeCells count="5">
    <mergeCell ref="A1:C1"/>
    <mergeCell ref="A6:B6"/>
    <mergeCell ref="C6:D6"/>
    <mergeCell ref="E6:F6"/>
    <mergeCell ref="A10:B10"/>
  </mergeCells>
  <conditionalFormatting sqref="D3:D11">
    <cfRule type="containsText" dxfId="131" priority="5" operator="containsText" text="NON">
      <formula>NOT(ISERROR(SEARCH("NON",D3)))</formula>
    </cfRule>
    <cfRule type="containsText" dxfId="130" priority="6" operator="containsText" text="OUI">
      <formula>NOT(ISERROR(SEARCH("OUI",D3)))</formula>
    </cfRule>
    <cfRule type="containsText" dxfId="129" priority="7" operator="containsText" text="CHOISIR">
      <formula>NOT(ISERROR(SEARCH("CHOISIR",D3)))</formula>
    </cfRule>
    <cfRule type="containsText" dxfId="128" priority="8" operator="containsText" text="CHOISIR">
      <formula>NOT(ISERROR(SEARCH("CHOISIR",D3)))</formula>
    </cfRule>
    <cfRule type="containsText" dxfId="127" priority="9" operator="containsText" text="OUI">
      <formula>NOT(ISERROR(SEARCH("OUI",D3)))</formula>
    </cfRule>
    <cfRule type="containsText" dxfId="126" priority="10" operator="containsText" text="CHOISIR">
      <formula>NOT(ISERROR(SEARCH("CHOISIR",D3)))</formula>
    </cfRule>
    <cfRule type="expression" dxfId="125" priority="11">
      <formula>"OUI"</formula>
    </cfRule>
  </conditionalFormatting>
  <conditionalFormatting sqref="E3:E11">
    <cfRule type="cellIs" dxfId="124" priority="4" operator="equal">
      <formula>20</formula>
    </cfRule>
  </conditionalFormatting>
  <conditionalFormatting sqref="E14">
    <cfRule type="containsText" dxfId="123" priority="1" operator="containsText" text="NON">
      <formula>NOT(ISERROR(SEARCH("NON",E14)))</formula>
    </cfRule>
    <cfRule type="containsText" dxfId="122" priority="2" operator="containsText" text="OUI">
      <formula>NOT(ISERROR(SEARCH("OUI",E14)))</formula>
    </cfRule>
    <cfRule type="colorScale" priority="3">
      <colorScale>
        <cfvo type="min"/>
        <cfvo type="max"/>
        <color rgb="FFFF7128"/>
        <color rgb="FFFFEF9C"/>
      </colorScale>
    </cfRule>
  </conditionalFormatting>
  <dataValidations count="1">
    <dataValidation type="list" showInputMessage="1" showErrorMessage="1" sqref="D3:D11" xr:uid="{934EBF48-57A9-4032-A2D1-FA45B5B6B756}">
      <formula1>"CHOISIR,OUI,NON"</formula1>
    </dataValidation>
  </dataValidations>
  <hyperlinks>
    <hyperlink ref="F8" r:id="rId1" xr:uid="{B8187AC6-156F-4847-A3C4-42963F9F005F}"/>
    <hyperlink ref="F9" r:id="rId2" xr:uid="{A7AA894C-44A6-401E-97CB-0594EAA63147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AE00E-7BB9-4DC7-8745-7D661BEAAE6B}">
  <sheetPr>
    <tabColor theme="5" tint="-0.499984740745262"/>
  </sheetPr>
  <dimension ref="A1:G50"/>
  <sheetViews>
    <sheetView workbookViewId="0">
      <selection activeCell="D46" sqref="D46"/>
    </sheetView>
  </sheetViews>
  <sheetFormatPr baseColWidth="10" defaultRowHeight="15" x14ac:dyDescent="0.25"/>
  <cols>
    <col min="1" max="1" width="3.28515625" customWidth="1"/>
    <col min="2" max="2" width="122.5703125" customWidth="1"/>
    <col min="4" max="4" width="16.5703125" customWidth="1"/>
    <col min="6" max="6" width="5.28515625" customWidth="1"/>
  </cols>
  <sheetData>
    <row r="1" spans="1:6" ht="31.5" x14ac:dyDescent="0.25">
      <c r="A1" s="164" t="s">
        <v>57</v>
      </c>
      <c r="B1" s="164"/>
      <c r="C1" s="164"/>
      <c r="E1" s="43"/>
    </row>
    <row r="2" spans="1:6" x14ac:dyDescent="0.25">
      <c r="A2" s="168" t="s">
        <v>57</v>
      </c>
      <c r="B2" s="168"/>
      <c r="C2" s="32" t="s">
        <v>8</v>
      </c>
      <c r="D2" s="33" t="s">
        <v>9</v>
      </c>
      <c r="E2" s="44" t="s">
        <v>10</v>
      </c>
    </row>
    <row r="3" spans="1:6" x14ac:dyDescent="0.25">
      <c r="A3" s="165" t="s">
        <v>26</v>
      </c>
      <c r="B3" s="165"/>
      <c r="C3" s="166"/>
      <c r="D3" s="166"/>
      <c r="E3" s="45"/>
    </row>
    <row r="4" spans="1:6" x14ac:dyDescent="0.25">
      <c r="A4" t="s">
        <v>1</v>
      </c>
      <c r="B4" t="s">
        <v>27</v>
      </c>
      <c r="C4" s="1">
        <v>20</v>
      </c>
      <c r="D4" s="34" t="s">
        <v>12</v>
      </c>
      <c r="E4" s="52" t="str">
        <f>IF(D4="OUI",C4,"")</f>
        <v/>
      </c>
    </row>
    <row r="5" spans="1:6" x14ac:dyDescent="0.25">
      <c r="A5" t="s">
        <v>2</v>
      </c>
      <c r="B5" t="s">
        <v>28</v>
      </c>
      <c r="C5" s="1">
        <v>20</v>
      </c>
      <c r="D5" s="34" t="s">
        <v>12</v>
      </c>
      <c r="E5" s="52" t="str">
        <f t="shared" ref="E5" si="0">IF(D5="OUI",C5,"")</f>
        <v/>
      </c>
    </row>
    <row r="6" spans="1:6" x14ac:dyDescent="0.25">
      <c r="A6" t="s">
        <v>3</v>
      </c>
      <c r="B6" t="s">
        <v>29</v>
      </c>
      <c r="C6" s="1">
        <v>20</v>
      </c>
      <c r="D6" s="34" t="s">
        <v>12</v>
      </c>
      <c r="E6" s="52" t="str">
        <f>IF(D6="OUI",C6,"")</f>
        <v/>
      </c>
    </row>
    <row r="7" spans="1:6" x14ac:dyDescent="0.25">
      <c r="A7" t="s">
        <v>4</v>
      </c>
      <c r="B7" t="s">
        <v>35</v>
      </c>
      <c r="C7" s="1">
        <v>20</v>
      </c>
      <c r="D7" s="34" t="s">
        <v>12</v>
      </c>
      <c r="E7" s="93" t="str">
        <f>IF(D7="OUI",C7,"")</f>
        <v/>
      </c>
    </row>
    <row r="8" spans="1:6" x14ac:dyDescent="0.25">
      <c r="A8" t="s">
        <v>30</v>
      </c>
      <c r="B8" t="s">
        <v>31</v>
      </c>
      <c r="C8" s="1">
        <v>20</v>
      </c>
      <c r="D8" s="34" t="s">
        <v>12</v>
      </c>
      <c r="E8" s="52" t="str">
        <f>IF(D8="OUI",C8,"")</f>
        <v/>
      </c>
    </row>
    <row r="9" spans="1:6" x14ac:dyDescent="0.25">
      <c r="B9" s="31" t="s">
        <v>41</v>
      </c>
      <c r="C9" s="30">
        <f>SUM(C4:C8)</f>
        <v>100</v>
      </c>
      <c r="D9" s="30"/>
      <c r="E9" s="53">
        <f t="shared" ref="E9" si="1">SUM(E4:E8)</f>
        <v>0</v>
      </c>
    </row>
    <row r="10" spans="1:6" x14ac:dyDescent="0.25">
      <c r="B10" t="s">
        <v>42</v>
      </c>
      <c r="C10" s="1">
        <v>60</v>
      </c>
      <c r="D10" s="26">
        <v>0.6</v>
      </c>
      <c r="E10" s="63" t="str">
        <f>IF(E9&gt;=C10,"OUI","NON")</f>
        <v>NON</v>
      </c>
    </row>
    <row r="11" spans="1:6" ht="14.45" customHeight="1" x14ac:dyDescent="0.25">
      <c r="A11" s="167" t="s">
        <v>107</v>
      </c>
      <c r="B11" s="167"/>
      <c r="C11" s="35"/>
      <c r="D11" s="34"/>
      <c r="E11" s="47"/>
      <c r="F11" s="172" t="s">
        <v>109</v>
      </c>
    </row>
    <row r="12" spans="1:6" x14ac:dyDescent="0.25">
      <c r="A12" s="170" t="s">
        <v>108</v>
      </c>
      <c r="B12" s="170"/>
      <c r="C12" s="27"/>
      <c r="D12" s="138" t="b">
        <v>0</v>
      </c>
      <c r="E12" s="46"/>
      <c r="F12" s="172"/>
    </row>
    <row r="13" spans="1:6" x14ac:dyDescent="0.25">
      <c r="A13" t="s">
        <v>19</v>
      </c>
      <c r="B13" t="s">
        <v>33</v>
      </c>
      <c r="C13" s="1">
        <v>30</v>
      </c>
      <c r="D13" s="34" t="s">
        <v>12</v>
      </c>
      <c r="E13" s="93" t="str">
        <f>IF($D$20=TRUE,0,IF(D13="OUI",C13,""))</f>
        <v/>
      </c>
      <c r="F13" s="173" t="s">
        <v>110</v>
      </c>
    </row>
    <row r="14" spans="1:6" ht="14.45" customHeight="1" x14ac:dyDescent="0.25">
      <c r="A14" s="29" t="s">
        <v>32</v>
      </c>
      <c r="B14" s="28" t="s">
        <v>37</v>
      </c>
      <c r="C14" s="1">
        <v>20</v>
      </c>
      <c r="D14" s="34" t="s">
        <v>12</v>
      </c>
      <c r="E14" s="93" t="str">
        <f t="shared" ref="E14:E16" si="2">IF($D$20=TRUE,0,IF(D14="OUI",C14,""))</f>
        <v/>
      </c>
      <c r="F14" s="173"/>
    </row>
    <row r="15" spans="1:6" x14ac:dyDescent="0.25">
      <c r="A15" t="s">
        <v>34</v>
      </c>
      <c r="B15" t="s">
        <v>38</v>
      </c>
      <c r="C15" s="1">
        <v>20</v>
      </c>
      <c r="D15" s="34" t="s">
        <v>12</v>
      </c>
      <c r="E15" s="93" t="str">
        <f t="shared" si="2"/>
        <v/>
      </c>
      <c r="F15" s="173"/>
    </row>
    <row r="16" spans="1:6" x14ac:dyDescent="0.25">
      <c r="A16" t="s">
        <v>39</v>
      </c>
      <c r="B16" t="s">
        <v>40</v>
      </c>
      <c r="C16" s="1">
        <v>30</v>
      </c>
      <c r="D16" s="34" t="s">
        <v>12</v>
      </c>
      <c r="E16" s="93" t="str">
        <f t="shared" si="2"/>
        <v/>
      </c>
      <c r="F16" s="173"/>
    </row>
    <row r="17" spans="1:7" s="31" customFormat="1" x14ac:dyDescent="0.25">
      <c r="B17" s="31" t="s">
        <v>41</v>
      </c>
      <c r="C17" s="30">
        <f>SUM(C13:C16)</f>
        <v>100</v>
      </c>
      <c r="D17" s="30"/>
      <c r="E17" s="53">
        <f t="shared" ref="E17" si="3">SUM(E13:E16)</f>
        <v>0</v>
      </c>
      <c r="F17" s="173"/>
      <c r="G17"/>
    </row>
    <row r="18" spans="1:7" x14ac:dyDescent="0.25">
      <c r="B18" t="s">
        <v>42</v>
      </c>
      <c r="C18" s="1">
        <v>60</v>
      </c>
      <c r="D18" s="36">
        <v>0.6</v>
      </c>
      <c r="E18" s="63" t="str">
        <f>IF(E17&gt;=C18,"OUI","NON")</f>
        <v>NON</v>
      </c>
      <c r="F18" s="173"/>
    </row>
    <row r="19" spans="1:7" x14ac:dyDescent="0.25">
      <c r="A19" s="169" t="s">
        <v>43</v>
      </c>
      <c r="B19" s="169"/>
      <c r="C19" s="35"/>
      <c r="D19" s="34"/>
      <c r="E19" s="48"/>
      <c r="F19" s="173"/>
    </row>
    <row r="20" spans="1:7" x14ac:dyDescent="0.25">
      <c r="A20" s="171" t="s">
        <v>108</v>
      </c>
      <c r="B20" s="171"/>
      <c r="C20" s="1"/>
      <c r="D20" s="139" t="b">
        <v>0</v>
      </c>
      <c r="E20" s="46" t="str">
        <f t="shared" ref="E20:E32" si="4">IF(D20="OUI",C20,"")</f>
        <v/>
      </c>
      <c r="F20" s="173"/>
    </row>
    <row r="21" spans="1:7" x14ac:dyDescent="0.25">
      <c r="A21" t="s">
        <v>44</v>
      </c>
      <c r="B21" t="s">
        <v>83</v>
      </c>
      <c r="C21" s="1">
        <v>30</v>
      </c>
      <c r="D21" s="34" t="s">
        <v>12</v>
      </c>
      <c r="E21" s="93" t="str">
        <f>IF($D$12=TRUE,0,IF(D21="OUI",C21,""))</f>
        <v/>
      </c>
      <c r="F21" s="173"/>
    </row>
    <row r="22" spans="1:7" x14ac:dyDescent="0.25">
      <c r="A22" t="s">
        <v>45</v>
      </c>
      <c r="B22" t="s">
        <v>46</v>
      </c>
      <c r="C22" s="1">
        <v>30</v>
      </c>
      <c r="D22" s="34" t="s">
        <v>12</v>
      </c>
      <c r="E22" s="93" t="str">
        <f t="shared" ref="E22:E26" si="5">IF($D$12=TRUE,0,IF(D22="OUI",C22,""))</f>
        <v/>
      </c>
      <c r="F22" s="173"/>
    </row>
    <row r="23" spans="1:7" x14ac:dyDescent="0.25">
      <c r="A23" t="s">
        <v>47</v>
      </c>
      <c r="B23" t="s">
        <v>48</v>
      </c>
      <c r="C23" s="1">
        <v>20</v>
      </c>
      <c r="D23" s="34" t="s">
        <v>12</v>
      </c>
      <c r="E23" s="93" t="str">
        <f t="shared" si="5"/>
        <v/>
      </c>
      <c r="F23" s="173"/>
    </row>
    <row r="24" spans="1:7" x14ac:dyDescent="0.25">
      <c r="A24" t="s">
        <v>49</v>
      </c>
      <c r="B24" t="s">
        <v>50</v>
      </c>
      <c r="C24" s="1">
        <v>20</v>
      </c>
      <c r="D24" s="34" t="s">
        <v>12</v>
      </c>
      <c r="E24" s="93" t="str">
        <f t="shared" si="5"/>
        <v/>
      </c>
      <c r="F24" s="173"/>
    </row>
    <row r="25" spans="1:7" x14ac:dyDescent="0.25">
      <c r="A25" t="s">
        <v>51</v>
      </c>
      <c r="B25" t="s">
        <v>52</v>
      </c>
      <c r="C25" s="1">
        <v>20</v>
      </c>
      <c r="D25" s="34" t="s">
        <v>12</v>
      </c>
      <c r="E25" s="93" t="str">
        <f t="shared" si="5"/>
        <v/>
      </c>
      <c r="F25" s="173"/>
    </row>
    <row r="26" spans="1:7" x14ac:dyDescent="0.25">
      <c r="A26" t="s">
        <v>53</v>
      </c>
      <c r="B26" t="s">
        <v>54</v>
      </c>
      <c r="C26" s="1">
        <v>20</v>
      </c>
      <c r="D26" s="34" t="s">
        <v>12</v>
      </c>
      <c r="E26" s="93" t="str">
        <f t="shared" si="5"/>
        <v/>
      </c>
      <c r="F26" s="173"/>
    </row>
    <row r="27" spans="1:7" x14ac:dyDescent="0.25">
      <c r="B27" s="31" t="s">
        <v>41</v>
      </c>
      <c r="C27" s="30">
        <f>SUM(C21:C26)</f>
        <v>140</v>
      </c>
      <c r="D27" s="2"/>
      <c r="E27" s="54">
        <f>SUM(E21:E26)</f>
        <v>0</v>
      </c>
      <c r="F27" s="172" t="s">
        <v>109</v>
      </c>
    </row>
    <row r="28" spans="1:7" x14ac:dyDescent="0.25">
      <c r="B28" t="s">
        <v>42</v>
      </c>
      <c r="C28" s="1">
        <f>C27*60%</f>
        <v>84</v>
      </c>
      <c r="D28" s="36">
        <v>0.6</v>
      </c>
      <c r="E28" s="63" t="str">
        <f>IF(E27&gt;=C28,"OUI","NON")</f>
        <v>NON</v>
      </c>
      <c r="F28" s="172"/>
    </row>
    <row r="29" spans="1:7" x14ac:dyDescent="0.25">
      <c r="A29" s="169" t="s">
        <v>56</v>
      </c>
      <c r="B29" s="169"/>
      <c r="C29" s="35"/>
      <c r="D29" s="34"/>
      <c r="E29" s="48" t="str">
        <f t="shared" si="4"/>
        <v/>
      </c>
    </row>
    <row r="30" spans="1:7" x14ac:dyDescent="0.25">
      <c r="A30" t="s">
        <v>55</v>
      </c>
      <c r="B30" t="s">
        <v>58</v>
      </c>
      <c r="C30" s="1">
        <v>30</v>
      </c>
      <c r="D30" s="34" t="s">
        <v>12</v>
      </c>
      <c r="E30" s="52" t="str">
        <f t="shared" si="4"/>
        <v/>
      </c>
    </row>
    <row r="31" spans="1:7" x14ac:dyDescent="0.25">
      <c r="A31" t="s">
        <v>59</v>
      </c>
      <c r="B31" t="s">
        <v>60</v>
      </c>
      <c r="C31" s="1">
        <v>20</v>
      </c>
      <c r="D31" s="34" t="s">
        <v>12</v>
      </c>
      <c r="E31" s="52" t="str">
        <f t="shared" si="4"/>
        <v/>
      </c>
    </row>
    <row r="32" spans="1:7" x14ac:dyDescent="0.25">
      <c r="A32" t="s">
        <v>61</v>
      </c>
      <c r="B32" t="s">
        <v>62</v>
      </c>
      <c r="C32" s="1">
        <v>20</v>
      </c>
      <c r="D32" s="34" t="s">
        <v>12</v>
      </c>
      <c r="E32" s="52" t="str">
        <f t="shared" si="4"/>
        <v/>
      </c>
    </row>
    <row r="33" spans="1:5" x14ac:dyDescent="0.25">
      <c r="B33" s="31" t="s">
        <v>41</v>
      </c>
      <c r="C33" s="30">
        <f>SUM(C30:C32)</f>
        <v>70</v>
      </c>
      <c r="D33" s="2"/>
      <c r="E33" s="54">
        <f>SUM(E30,E31,E32,E36)</f>
        <v>0</v>
      </c>
    </row>
    <row r="34" spans="1:5" x14ac:dyDescent="0.25">
      <c r="B34" t="s">
        <v>42</v>
      </c>
      <c r="C34" s="1">
        <f>C33*60%</f>
        <v>42</v>
      </c>
      <c r="D34" s="36">
        <v>0.6</v>
      </c>
      <c r="E34" s="63" t="str">
        <f>IF(E33&gt;=C34,"OUI","NON")</f>
        <v>NON</v>
      </c>
    </row>
    <row r="35" spans="1:5" x14ac:dyDescent="0.25">
      <c r="A35" s="169" t="s">
        <v>64</v>
      </c>
      <c r="B35" s="169"/>
      <c r="C35" s="37"/>
      <c r="D35" s="38"/>
      <c r="E35" s="49"/>
    </row>
    <row r="36" spans="1:5" x14ac:dyDescent="0.25">
      <c r="A36" t="s">
        <v>63</v>
      </c>
      <c r="B36" t="s">
        <v>65</v>
      </c>
      <c r="C36" s="1">
        <v>20</v>
      </c>
      <c r="D36" s="34" t="s">
        <v>12</v>
      </c>
      <c r="E36" s="52" t="str">
        <f>IF(D36="OUI",C36,"")</f>
        <v/>
      </c>
    </row>
    <row r="37" spans="1:5" x14ac:dyDescent="0.25">
      <c r="A37" s="165" t="s">
        <v>66</v>
      </c>
      <c r="B37" s="165"/>
      <c r="C37" s="35"/>
      <c r="D37" s="34"/>
      <c r="E37" s="50"/>
    </row>
    <row r="38" spans="1:5" x14ac:dyDescent="0.25">
      <c r="A38" t="s">
        <v>67</v>
      </c>
      <c r="B38" t="s">
        <v>73</v>
      </c>
      <c r="C38" s="1">
        <v>10</v>
      </c>
      <c r="D38" s="34" t="s">
        <v>12</v>
      </c>
      <c r="E38" s="52" t="str">
        <f t="shared" ref="E38:E42" si="6">IF(D38="OUI",C38,"")</f>
        <v/>
      </c>
    </row>
    <row r="39" spans="1:5" x14ac:dyDescent="0.25">
      <c r="A39" t="s">
        <v>68</v>
      </c>
      <c r="B39" t="s">
        <v>74</v>
      </c>
      <c r="C39" s="1">
        <v>10</v>
      </c>
      <c r="D39" s="34" t="s">
        <v>12</v>
      </c>
      <c r="E39" s="52" t="str">
        <f t="shared" si="6"/>
        <v/>
      </c>
    </row>
    <row r="40" spans="1:5" x14ac:dyDescent="0.25">
      <c r="A40" t="s">
        <v>69</v>
      </c>
      <c r="B40" t="s">
        <v>75</v>
      </c>
      <c r="C40" s="1">
        <v>10</v>
      </c>
      <c r="D40" s="34" t="s">
        <v>12</v>
      </c>
      <c r="E40" s="52" t="str">
        <f t="shared" si="6"/>
        <v/>
      </c>
    </row>
    <row r="41" spans="1:5" x14ac:dyDescent="0.25">
      <c r="A41" t="s">
        <v>70</v>
      </c>
      <c r="B41" t="s">
        <v>76</v>
      </c>
      <c r="C41" s="1">
        <v>10</v>
      </c>
      <c r="D41" s="34" t="s">
        <v>12</v>
      </c>
      <c r="E41" s="52" t="str">
        <f t="shared" si="6"/>
        <v/>
      </c>
    </row>
    <row r="42" spans="1:5" x14ac:dyDescent="0.25">
      <c r="A42" t="s">
        <v>71</v>
      </c>
      <c r="B42" t="s">
        <v>77</v>
      </c>
      <c r="C42" s="1">
        <v>10</v>
      </c>
      <c r="D42" s="34" t="s">
        <v>12</v>
      </c>
      <c r="E42" s="52" t="str">
        <f t="shared" si="6"/>
        <v/>
      </c>
    </row>
    <row r="43" spans="1:5" x14ac:dyDescent="0.25">
      <c r="B43" s="31" t="s">
        <v>41</v>
      </c>
      <c r="C43" s="30">
        <f>SUM(C38:C42)</f>
        <v>50</v>
      </c>
      <c r="D43" s="2"/>
      <c r="E43" s="54">
        <f>SUM(E38,E39,E40,E41,E42,E46)</f>
        <v>0</v>
      </c>
    </row>
    <row r="44" spans="1:5" x14ac:dyDescent="0.25">
      <c r="B44" t="s">
        <v>42</v>
      </c>
      <c r="C44" s="1">
        <f>C43*60%</f>
        <v>30</v>
      </c>
      <c r="D44" s="36">
        <v>0.6</v>
      </c>
      <c r="E44" s="63" t="str">
        <f>IF(E43&gt;=C44,"OUI","NON")</f>
        <v>NON</v>
      </c>
    </row>
    <row r="45" spans="1:5" x14ac:dyDescent="0.25">
      <c r="A45" s="169" t="s">
        <v>64</v>
      </c>
      <c r="B45" s="169"/>
      <c r="C45" s="37"/>
      <c r="D45" s="38"/>
      <c r="E45" s="49"/>
    </row>
    <row r="46" spans="1:5" x14ac:dyDescent="0.25">
      <c r="A46" t="s">
        <v>63</v>
      </c>
      <c r="B46" t="s">
        <v>78</v>
      </c>
      <c r="C46" s="1">
        <v>10</v>
      </c>
      <c r="D46" s="34" t="s">
        <v>12</v>
      </c>
      <c r="E46" s="52" t="str">
        <f>IF(D46="OUI",C46,"")</f>
        <v/>
      </c>
    </row>
    <row r="47" spans="1:5" ht="4.9000000000000004" customHeight="1" x14ac:dyDescent="0.25">
      <c r="A47" s="39"/>
      <c r="B47" s="39"/>
      <c r="C47" s="39"/>
      <c r="D47" s="40"/>
      <c r="E47" s="51"/>
    </row>
    <row r="48" spans="1:5" ht="15.75" x14ac:dyDescent="0.25">
      <c r="B48" s="31" t="s">
        <v>16</v>
      </c>
      <c r="C48" s="55" t="b">
        <f>IF(D12=TRUE,C9+C17+C33+C43,IF(D20=TRUE,C9+C27+C33+C43))</f>
        <v>0</v>
      </c>
      <c r="D48" s="56">
        <f>C48*80%</f>
        <v>0</v>
      </c>
      <c r="E48" s="57">
        <f>SUM(E9,E17,E27,E33,E43)</f>
        <v>0</v>
      </c>
    </row>
    <row r="49" spans="1:5" ht="4.9000000000000004" customHeight="1" x14ac:dyDescent="0.25">
      <c r="A49" s="58"/>
      <c r="B49" s="58"/>
      <c r="C49" s="59"/>
      <c r="D49" s="60"/>
      <c r="E49" s="61"/>
    </row>
    <row r="50" spans="1:5" ht="21" customHeight="1" x14ac:dyDescent="0.25">
      <c r="A50" s="41"/>
      <c r="B50" s="41" t="s">
        <v>79</v>
      </c>
      <c r="C50" s="41"/>
      <c r="D50" s="42"/>
      <c r="E50" s="62" t="str">
        <f>IF(E48&gt;=D48,"OUI","NON")</f>
        <v>OUI</v>
      </c>
    </row>
  </sheetData>
  <dataConsolidate/>
  <mergeCells count="15">
    <mergeCell ref="F11:F12"/>
    <mergeCell ref="F13:F26"/>
    <mergeCell ref="F27:F28"/>
    <mergeCell ref="A35:B35"/>
    <mergeCell ref="A37:B37"/>
    <mergeCell ref="A45:B45"/>
    <mergeCell ref="A12:B12"/>
    <mergeCell ref="A19:B19"/>
    <mergeCell ref="A20:B20"/>
    <mergeCell ref="A29:B29"/>
    <mergeCell ref="A1:C1"/>
    <mergeCell ref="A3:B3"/>
    <mergeCell ref="C3:D3"/>
    <mergeCell ref="A11:B11"/>
    <mergeCell ref="A2:B2"/>
  </mergeCells>
  <conditionalFormatting sqref="D4:D8">
    <cfRule type="containsText" dxfId="121" priority="1" operator="containsText" text="NON">
      <formula>NOT(ISERROR(SEARCH("NON",D4)))</formula>
    </cfRule>
    <cfRule type="containsText" dxfId="120" priority="2" operator="containsText" text="OUI">
      <formula>NOT(ISERROR(SEARCH("OUI",D4)))</formula>
    </cfRule>
    <cfRule type="containsText" dxfId="119" priority="57" operator="containsText" text="CHOISIR">
      <formula>NOT(ISERROR(SEARCH("CHOISIR",D4)))</formula>
    </cfRule>
  </conditionalFormatting>
  <conditionalFormatting sqref="D7">
    <cfRule type="containsText" dxfId="118" priority="22" operator="containsText" text="AUCUNE">
      <formula>NOT(ISERROR(SEARCH("AUCUNE",D7)))</formula>
    </cfRule>
    <cfRule type="containsText" dxfId="117" priority="69" operator="containsText" text="1 femme">
      <formula>NOT(ISERROR(SEARCH("1 femme",D7)))</formula>
    </cfRule>
  </conditionalFormatting>
  <conditionalFormatting sqref="D13:D16">
    <cfRule type="containsText" dxfId="116" priority="56" operator="containsText" text="CHOISIR">
      <formula>NOT(ISERROR(SEARCH("CHOISIR",D13)))</formula>
    </cfRule>
    <cfRule type="containsText" dxfId="115" priority="20" operator="containsText" text="NON">
      <formula>NOT(ISERROR(SEARCH("NON",D13)))</formula>
    </cfRule>
    <cfRule type="containsText" dxfId="114" priority="21" operator="containsText" text="OUI">
      <formula>NOT(ISERROR(SEARCH("OUI",D13)))</formula>
    </cfRule>
  </conditionalFormatting>
  <conditionalFormatting sqref="D21:D26">
    <cfRule type="containsText" dxfId="113" priority="17" operator="containsText" text="NON">
      <formula>NOT(ISERROR(SEARCH("NON",D21)))</formula>
    </cfRule>
    <cfRule type="containsText" dxfId="112" priority="18" operator="containsText" text="OUI">
      <formula>NOT(ISERROR(SEARCH("OUI",D21)))</formula>
    </cfRule>
    <cfRule type="containsText" dxfId="111" priority="19" operator="containsText" text="CHOISIR">
      <formula>NOT(ISERROR(SEARCH("CHOISIR",D21)))</formula>
    </cfRule>
  </conditionalFormatting>
  <conditionalFormatting sqref="D27:D29">
    <cfRule type="containsText" dxfId="110" priority="53" operator="containsText" text="CHOISIR">
      <formula>NOT(ISERROR(SEARCH("CHOISIR",D27)))</formula>
    </cfRule>
  </conditionalFormatting>
  <conditionalFormatting sqref="D30:D32">
    <cfRule type="containsText" dxfId="109" priority="14" operator="containsText" text="NON">
      <formula>NOT(ISERROR(SEARCH("NON",D30)))</formula>
    </cfRule>
    <cfRule type="containsText" dxfId="108" priority="15" operator="containsText" text="OUI">
      <formula>NOT(ISERROR(SEARCH("OUI",D30)))</formula>
    </cfRule>
    <cfRule type="containsText" dxfId="107" priority="16" operator="containsText" text="CHOISIR">
      <formula>NOT(ISERROR(SEARCH("CHOISIR",D30)))</formula>
    </cfRule>
  </conditionalFormatting>
  <conditionalFormatting sqref="D36">
    <cfRule type="containsText" dxfId="106" priority="11" operator="containsText" text="NON">
      <formula>NOT(ISERROR(SEARCH("NON",D36)))</formula>
    </cfRule>
    <cfRule type="containsText" dxfId="105" priority="12" operator="containsText" text="OUI">
      <formula>NOT(ISERROR(SEARCH("OUI",D36)))</formula>
    </cfRule>
    <cfRule type="containsText" dxfId="104" priority="13" operator="containsText" text="CHOISIR">
      <formula>NOT(ISERROR(SEARCH("CHOISIR",D36)))</formula>
    </cfRule>
  </conditionalFormatting>
  <conditionalFormatting sqref="D38:D42">
    <cfRule type="containsText" dxfId="103" priority="8" operator="containsText" text="NON">
      <formula>NOT(ISERROR(SEARCH("NON",D38)))</formula>
    </cfRule>
    <cfRule type="containsText" dxfId="102" priority="9" operator="containsText" text="OUI">
      <formula>NOT(ISERROR(SEARCH("OUI",D38)))</formula>
    </cfRule>
    <cfRule type="containsText" dxfId="101" priority="10" operator="containsText" text="CHOISIR">
      <formula>NOT(ISERROR(SEARCH("CHOISIR",D38)))</formula>
    </cfRule>
  </conditionalFormatting>
  <conditionalFormatting sqref="D46">
    <cfRule type="containsText" dxfId="100" priority="5" operator="containsText" text="NON">
      <formula>NOT(ISERROR(SEARCH("NON",D46)))</formula>
    </cfRule>
    <cfRule type="containsText" dxfId="99" priority="7" operator="containsText" text="CHOISIR">
      <formula>NOT(ISERROR(SEARCH("CHOISIR",D46)))</formula>
    </cfRule>
    <cfRule type="containsText" dxfId="98" priority="6" operator="containsText" text="OUI">
      <formula>NOT(ISERROR(SEARCH("OUI",D46)))</formula>
    </cfRule>
  </conditionalFormatting>
  <conditionalFormatting sqref="E3:E8 E11:E16 E19:E27 E29:E33 E35:E43">
    <cfRule type="cellIs" dxfId="97" priority="74" operator="equal">
      <formula>20</formula>
    </cfRule>
  </conditionalFormatting>
  <conditionalFormatting sqref="E10">
    <cfRule type="colorScale" priority="38">
      <colorScale>
        <cfvo type="min"/>
        <cfvo type="max"/>
        <color rgb="FFFF7128"/>
        <color rgb="FFFFEF9C"/>
      </colorScale>
    </cfRule>
    <cfRule type="containsText" dxfId="96" priority="37" operator="containsText" text="OUI">
      <formula>NOT(ISERROR(SEARCH("OUI",E10)))</formula>
    </cfRule>
    <cfRule type="containsText" dxfId="95" priority="36" operator="containsText" text="NON">
      <formula>NOT(ISERROR(SEARCH("NON",E10)))</formula>
    </cfRule>
  </conditionalFormatting>
  <conditionalFormatting sqref="E13:E16">
    <cfRule type="cellIs" dxfId="94" priority="4" operator="equal">
      <formula>0</formula>
    </cfRule>
  </conditionalFormatting>
  <conditionalFormatting sqref="E18">
    <cfRule type="containsText" dxfId="93" priority="33" operator="containsText" text="NON">
      <formula>NOT(ISERROR(SEARCH("NON",E18)))</formula>
    </cfRule>
    <cfRule type="containsText" dxfId="92" priority="34" operator="containsText" text="OUI">
      <formula>NOT(ISERROR(SEARCH("OUI",E18)))</formula>
    </cfRule>
    <cfRule type="colorScale" priority="35">
      <colorScale>
        <cfvo type="min"/>
        <cfvo type="max"/>
        <color rgb="FFFF7128"/>
        <color rgb="FFFFEF9C"/>
      </colorScale>
    </cfRule>
  </conditionalFormatting>
  <conditionalFormatting sqref="E21:E26">
    <cfRule type="cellIs" dxfId="91" priority="3" operator="equal">
      <formula>0</formula>
    </cfRule>
  </conditionalFormatting>
  <conditionalFormatting sqref="E28">
    <cfRule type="containsText" dxfId="90" priority="30" operator="containsText" text="NON">
      <formula>NOT(ISERROR(SEARCH("NON",E28)))</formula>
    </cfRule>
    <cfRule type="containsText" dxfId="89" priority="31" operator="containsText" text="OUI">
      <formula>NOT(ISERROR(SEARCH("OUI",E28)))</formula>
    </cfRule>
    <cfRule type="colorScale" priority="32">
      <colorScale>
        <cfvo type="min"/>
        <cfvo type="max"/>
        <color rgb="FFFF7128"/>
        <color rgb="FFFFEF9C"/>
      </colorScale>
    </cfRule>
  </conditionalFormatting>
  <conditionalFormatting sqref="E34">
    <cfRule type="colorScale" priority="29">
      <colorScale>
        <cfvo type="min"/>
        <cfvo type="max"/>
        <color rgb="FFFF7128"/>
        <color rgb="FFFFEF9C"/>
      </colorScale>
    </cfRule>
    <cfRule type="containsText" dxfId="88" priority="27" operator="containsText" text="NON">
      <formula>NOT(ISERROR(SEARCH("NON",E34)))</formula>
    </cfRule>
    <cfRule type="containsText" dxfId="87" priority="28" operator="containsText" text="OUI">
      <formula>NOT(ISERROR(SEARCH("OUI",E34)))</formula>
    </cfRule>
  </conditionalFormatting>
  <conditionalFormatting sqref="E44">
    <cfRule type="containsText" dxfId="86" priority="24" operator="containsText" text="NON">
      <formula>NOT(ISERROR(SEARCH("NON",E44)))</formula>
    </cfRule>
    <cfRule type="containsText" dxfId="85" priority="25" operator="containsText" text="OUI">
      <formula>NOT(ISERROR(SEARCH("OUI",E44)))</formula>
    </cfRule>
    <cfRule type="colorScale" priority="26">
      <colorScale>
        <cfvo type="min"/>
        <cfvo type="max"/>
        <color rgb="FFFF7128"/>
        <color rgb="FFFFEF9C"/>
      </colorScale>
    </cfRule>
  </conditionalFormatting>
  <conditionalFormatting sqref="E45">
    <cfRule type="cellIs" dxfId="84" priority="43" operator="equal">
      <formula>20</formula>
    </cfRule>
  </conditionalFormatting>
  <conditionalFormatting sqref="E46">
    <cfRule type="cellIs" dxfId="83" priority="23" operator="equal">
      <formula>20</formula>
    </cfRule>
  </conditionalFormatting>
  <conditionalFormatting sqref="E50">
    <cfRule type="containsText" dxfId="82" priority="39" operator="containsText" text="NON">
      <formula>NOT(ISERROR(SEARCH("NON",E50)))</formula>
    </cfRule>
    <cfRule type="containsText" dxfId="81" priority="40" operator="containsText" text="OUI">
      <formula>NOT(ISERROR(SEARCH("OUI",E50)))</formula>
    </cfRule>
    <cfRule type="colorScale" priority="41">
      <colorScale>
        <cfvo type="min"/>
        <cfvo type="max"/>
        <color rgb="FFFF7128"/>
        <color rgb="FFFFEF9C"/>
      </colorScale>
    </cfRule>
  </conditionalFormatting>
  <dataValidations count="4">
    <dataValidation type="list" showInputMessage="1" showErrorMessage="1" sqref="D35:D42 D45:D46 D13:D16 D30:D32 D21:D26 D11 D19 D3:D8" xr:uid="{05CE9089-3C5A-4AE7-BB94-97118BF12589}">
      <formula1>"CHOISIR,OUI,NON"</formula1>
    </dataValidation>
    <dataValidation showInputMessage="1" showErrorMessage="1" sqref="D18 D27:D29 D33 D43 D47:D50" xr:uid="{4264C77D-E726-45C1-BE9B-1F912C054EDD}"/>
    <dataValidation showDropDown="1" showInputMessage="1" showErrorMessage="1" sqref="D34 D44" xr:uid="{78F36C94-320E-41CA-810F-5A3F976523C1}"/>
    <dataValidation type="custom" allowBlank="1" showInputMessage="1" showErrorMessage="1" sqref="E13:E16" xr:uid="{B2E76FB6-8EE6-4FE5-ACA4-A311FD4FC33A}">
      <formula1>D12&lt;&gt;"NON"</formula1>
    </dataValidation>
  </dataValidations>
  <pageMargins left="0.7" right="0.7" top="0.75" bottom="0.75" header="0.3" footer="0.3"/>
  <pageSetup paperSize="9" orientation="portrait" horizontalDpi="0" verticalDpi="0" r:id="rId1"/>
  <ignoredErrors>
    <ignoredError sqref="D4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5D7F4-03A9-458A-985A-A035F8029481}">
  <sheetPr>
    <tabColor theme="0" tint="-0.34998626667073579"/>
  </sheetPr>
  <dimension ref="A1:F53"/>
  <sheetViews>
    <sheetView workbookViewId="0">
      <selection activeCell="D22" sqref="D22"/>
    </sheetView>
  </sheetViews>
  <sheetFormatPr baseColWidth="10" defaultRowHeight="15" x14ac:dyDescent="0.25"/>
  <cols>
    <col min="1" max="1" width="2.7109375" customWidth="1"/>
    <col min="2" max="2" width="128.28515625" bestFit="1" customWidth="1"/>
    <col min="6" max="6" width="5" customWidth="1"/>
  </cols>
  <sheetData>
    <row r="1" spans="1:6" ht="31.5" x14ac:dyDescent="0.25">
      <c r="A1" s="177" t="s">
        <v>80</v>
      </c>
      <c r="B1" s="177"/>
      <c r="C1" s="177"/>
      <c r="E1" s="89"/>
    </row>
    <row r="2" spans="1:6" x14ac:dyDescent="0.25">
      <c r="A2" s="178" t="s">
        <v>57</v>
      </c>
      <c r="B2" s="178"/>
      <c r="C2" s="64" t="s">
        <v>8</v>
      </c>
      <c r="D2" s="65" t="s">
        <v>9</v>
      </c>
      <c r="E2" s="85" t="s">
        <v>10</v>
      </c>
    </row>
    <row r="3" spans="1:6" x14ac:dyDescent="0.25">
      <c r="A3" s="179" t="s">
        <v>26</v>
      </c>
      <c r="B3" s="179"/>
      <c r="C3" s="180"/>
      <c r="D3" s="180"/>
      <c r="E3" s="90"/>
    </row>
    <row r="4" spans="1:6" x14ac:dyDescent="0.25">
      <c r="A4" t="s">
        <v>1</v>
      </c>
      <c r="B4" t="s">
        <v>27</v>
      </c>
      <c r="C4" s="1">
        <v>20</v>
      </c>
      <c r="D4" s="70" t="s">
        <v>12</v>
      </c>
      <c r="E4" s="78" t="str">
        <f t="shared" ref="E4:E9" si="0">IF(D4="OUI",C4,"")</f>
        <v/>
      </c>
    </row>
    <row r="5" spans="1:6" x14ac:dyDescent="0.25">
      <c r="A5" t="s">
        <v>2</v>
      </c>
      <c r="B5" t="s">
        <v>28</v>
      </c>
      <c r="C5" s="1">
        <v>20</v>
      </c>
      <c r="D5" s="70" t="s">
        <v>12</v>
      </c>
      <c r="E5" s="78" t="str">
        <f t="shared" si="0"/>
        <v/>
      </c>
    </row>
    <row r="6" spans="1:6" x14ac:dyDescent="0.25">
      <c r="A6" t="s">
        <v>3</v>
      </c>
      <c r="B6" t="s">
        <v>29</v>
      </c>
      <c r="C6" s="1">
        <v>20</v>
      </c>
      <c r="D6" s="70" t="s">
        <v>12</v>
      </c>
      <c r="E6" s="78" t="str">
        <f t="shared" si="0"/>
        <v/>
      </c>
    </row>
    <row r="7" spans="1:6" x14ac:dyDescent="0.25">
      <c r="A7" t="s">
        <v>4</v>
      </c>
      <c r="B7" t="s">
        <v>112</v>
      </c>
      <c r="C7" s="1">
        <v>20</v>
      </c>
      <c r="D7" s="70" t="s">
        <v>12</v>
      </c>
      <c r="E7" s="127" t="str">
        <f t="shared" si="0"/>
        <v/>
      </c>
      <c r="F7" s="128"/>
    </row>
    <row r="8" spans="1:6" x14ac:dyDescent="0.25">
      <c r="A8" t="s">
        <v>30</v>
      </c>
      <c r="B8" t="s">
        <v>31</v>
      </c>
      <c r="C8" s="1">
        <v>20</v>
      </c>
      <c r="D8" s="70" t="s">
        <v>12</v>
      </c>
      <c r="E8" s="78" t="str">
        <f t="shared" si="0"/>
        <v/>
      </c>
    </row>
    <row r="9" spans="1:6" x14ac:dyDescent="0.25">
      <c r="A9" t="s">
        <v>6</v>
      </c>
      <c r="B9" s="141" t="s">
        <v>82</v>
      </c>
      <c r="C9" s="1">
        <v>20</v>
      </c>
      <c r="D9" s="70" t="s">
        <v>12</v>
      </c>
      <c r="E9" s="78" t="str">
        <f t="shared" si="0"/>
        <v/>
      </c>
    </row>
    <row r="10" spans="1:6" x14ac:dyDescent="0.25">
      <c r="B10" s="31" t="s">
        <v>41</v>
      </c>
      <c r="C10" s="30">
        <f>SUM(C4:C9)</f>
        <v>120</v>
      </c>
      <c r="D10" s="30"/>
      <c r="E10" s="91">
        <f>SUM(E4:E9)</f>
        <v>0</v>
      </c>
    </row>
    <row r="11" spans="1:6" x14ac:dyDescent="0.25">
      <c r="B11" t="s">
        <v>42</v>
      </c>
      <c r="C11" s="1">
        <f>C10*60%</f>
        <v>72</v>
      </c>
      <c r="D11" s="26">
        <v>0.6</v>
      </c>
      <c r="E11" s="80" t="str">
        <f>IF(E10&gt;=C11,"OUI","NON")</f>
        <v>NON</v>
      </c>
    </row>
    <row r="12" spans="1:6" x14ac:dyDescent="0.25">
      <c r="A12" s="181" t="s">
        <v>36</v>
      </c>
      <c r="B12" s="181"/>
      <c r="C12" s="69"/>
      <c r="D12" s="70"/>
      <c r="E12" s="92"/>
      <c r="F12" s="172" t="s">
        <v>109</v>
      </c>
    </row>
    <row r="13" spans="1:6" x14ac:dyDescent="0.25">
      <c r="A13" s="182" t="s">
        <v>125</v>
      </c>
      <c r="B13" s="182"/>
      <c r="C13" s="27"/>
      <c r="D13" s="142" t="b">
        <v>0</v>
      </c>
      <c r="E13" s="78"/>
      <c r="F13" s="172"/>
    </row>
    <row r="14" spans="1:6" ht="14.45" customHeight="1" x14ac:dyDescent="0.25">
      <c r="A14" t="s">
        <v>19</v>
      </c>
      <c r="B14" t="s">
        <v>33</v>
      </c>
      <c r="C14" s="1">
        <v>30</v>
      </c>
      <c r="D14" s="70" t="s">
        <v>12</v>
      </c>
      <c r="E14" s="143" t="str">
        <f>IF($D$21=TRUE,0,IF(D14="OUI",C14,""))</f>
        <v/>
      </c>
      <c r="F14" s="175" t="s">
        <v>110</v>
      </c>
    </row>
    <row r="15" spans="1:6" ht="30" x14ac:dyDescent="0.25">
      <c r="A15" s="29" t="s">
        <v>32</v>
      </c>
      <c r="B15" s="28" t="s">
        <v>114</v>
      </c>
      <c r="C15" s="1">
        <v>20</v>
      </c>
      <c r="D15" s="70" t="s">
        <v>12</v>
      </c>
      <c r="E15" s="143" t="str">
        <f>IF($D$21=TRUE,0,IF(D15="OUI",C15,""))</f>
        <v/>
      </c>
      <c r="F15" s="175"/>
    </row>
    <row r="16" spans="1:6" x14ac:dyDescent="0.25">
      <c r="A16" t="s">
        <v>34</v>
      </c>
      <c r="B16" t="s">
        <v>113</v>
      </c>
      <c r="C16" s="1">
        <v>20</v>
      </c>
      <c r="D16" s="70" t="s">
        <v>12</v>
      </c>
      <c r="E16" s="143" t="str">
        <f>IF($D$21=TRUE,0,IF(D16="OUI",C16,""))</f>
        <v/>
      </c>
      <c r="F16" s="175"/>
    </row>
    <row r="17" spans="1:6" x14ac:dyDescent="0.25">
      <c r="A17" t="s">
        <v>39</v>
      </c>
      <c r="B17" t="s">
        <v>40</v>
      </c>
      <c r="C17" s="1">
        <v>30</v>
      </c>
      <c r="D17" s="70" t="s">
        <v>12</v>
      </c>
      <c r="E17" s="143" t="str">
        <f>IF($D$21=TRUE,0,IF(D17="OUI",C17,""))</f>
        <v/>
      </c>
      <c r="F17" s="175"/>
    </row>
    <row r="18" spans="1:6" x14ac:dyDescent="0.25">
      <c r="A18" s="31"/>
      <c r="B18" s="31" t="s">
        <v>41</v>
      </c>
      <c r="C18" s="30">
        <f>SUM(C14:C17)</f>
        <v>100</v>
      </c>
      <c r="D18" s="30"/>
      <c r="E18" s="91">
        <f>SUM(E14:E17)</f>
        <v>0</v>
      </c>
      <c r="F18" s="175"/>
    </row>
    <row r="19" spans="1:6" x14ac:dyDescent="0.25">
      <c r="B19" t="s">
        <v>42</v>
      </c>
      <c r="C19" s="1">
        <f>C18*60%</f>
        <v>60</v>
      </c>
      <c r="D19" s="36">
        <v>0.6</v>
      </c>
      <c r="E19" s="80" t="str">
        <f>IF(E18&gt;=C19,"OUI","NON")</f>
        <v>NON</v>
      </c>
      <c r="F19" s="175"/>
    </row>
    <row r="20" spans="1:6" x14ac:dyDescent="0.25">
      <c r="A20" s="176" t="s">
        <v>43</v>
      </c>
      <c r="B20" s="176"/>
      <c r="C20" s="71"/>
      <c r="D20" s="70"/>
      <c r="E20" s="81"/>
      <c r="F20" s="175"/>
    </row>
    <row r="21" spans="1:6" x14ac:dyDescent="0.25">
      <c r="A21" s="182" t="s">
        <v>125</v>
      </c>
      <c r="B21" s="182"/>
      <c r="C21" s="1"/>
      <c r="D21" s="142" t="b">
        <v>0</v>
      </c>
      <c r="E21" s="78" t="str">
        <f t="shared" ref="E21:E35" si="1">IF(D21="OUI",C21,"")</f>
        <v/>
      </c>
      <c r="F21" s="175"/>
    </row>
    <row r="22" spans="1:6" x14ac:dyDescent="0.25">
      <c r="A22" t="s">
        <v>44</v>
      </c>
      <c r="B22" t="s">
        <v>115</v>
      </c>
      <c r="C22" s="1">
        <v>30</v>
      </c>
      <c r="D22" s="70" t="s">
        <v>12</v>
      </c>
      <c r="E22" s="143" t="str">
        <f t="shared" ref="E22:E28" si="2">IF($D$13=TRUE,0,IF(D22="OUI",C22,""))</f>
        <v/>
      </c>
      <c r="F22" s="175"/>
    </row>
    <row r="23" spans="1:6" x14ac:dyDescent="0.25">
      <c r="A23" t="s">
        <v>45</v>
      </c>
      <c r="B23" t="s">
        <v>84</v>
      </c>
      <c r="C23" s="1">
        <v>30</v>
      </c>
      <c r="D23" s="70" t="s">
        <v>12</v>
      </c>
      <c r="E23" s="143" t="str">
        <f t="shared" si="2"/>
        <v/>
      </c>
      <c r="F23" s="175"/>
    </row>
    <row r="24" spans="1:6" x14ac:dyDescent="0.25">
      <c r="A24" t="s">
        <v>47</v>
      </c>
      <c r="B24" t="s">
        <v>116</v>
      </c>
      <c r="C24" s="1">
        <v>20</v>
      </c>
      <c r="D24" s="70" t="s">
        <v>12</v>
      </c>
      <c r="E24" s="143" t="str">
        <f t="shared" si="2"/>
        <v/>
      </c>
      <c r="F24" s="175"/>
    </row>
    <row r="25" spans="1:6" x14ac:dyDescent="0.25">
      <c r="A25" t="s">
        <v>49</v>
      </c>
      <c r="B25" t="s">
        <v>117</v>
      </c>
      <c r="C25" s="1">
        <v>20</v>
      </c>
      <c r="D25" s="70" t="s">
        <v>12</v>
      </c>
      <c r="E25" s="143" t="str">
        <f t="shared" si="2"/>
        <v/>
      </c>
      <c r="F25" s="175"/>
    </row>
    <row r="26" spans="1:6" x14ac:dyDescent="0.25">
      <c r="A26" t="s">
        <v>51</v>
      </c>
      <c r="B26" t="s">
        <v>52</v>
      </c>
      <c r="C26" s="1">
        <v>20</v>
      </c>
      <c r="D26" s="70" t="s">
        <v>12</v>
      </c>
      <c r="E26" s="143" t="str">
        <f t="shared" si="2"/>
        <v/>
      </c>
      <c r="F26" s="175"/>
    </row>
    <row r="27" spans="1:6" x14ac:dyDescent="0.25">
      <c r="A27" t="s">
        <v>53</v>
      </c>
      <c r="B27" t="s">
        <v>54</v>
      </c>
      <c r="C27" s="1">
        <v>20</v>
      </c>
      <c r="D27" s="70" t="s">
        <v>12</v>
      </c>
      <c r="E27" s="143" t="str">
        <f t="shared" si="2"/>
        <v/>
      </c>
      <c r="F27" s="175"/>
    </row>
    <row r="28" spans="1:6" ht="14.45" customHeight="1" x14ac:dyDescent="0.25">
      <c r="A28" t="s">
        <v>85</v>
      </c>
      <c r="B28" s="141" t="s">
        <v>86</v>
      </c>
      <c r="C28" s="1">
        <v>20</v>
      </c>
      <c r="D28" s="70" t="s">
        <v>12</v>
      </c>
      <c r="E28" s="143" t="str">
        <f t="shared" si="2"/>
        <v/>
      </c>
      <c r="F28" s="175"/>
    </row>
    <row r="29" spans="1:6" ht="14.45" customHeight="1" x14ac:dyDescent="0.25">
      <c r="B29" s="31" t="s">
        <v>41</v>
      </c>
      <c r="C29" s="30">
        <f>SUM(C22:C28)</f>
        <v>160</v>
      </c>
      <c r="D29" s="2"/>
      <c r="E29" s="79">
        <f>SUM(E22:E28)</f>
        <v>0</v>
      </c>
      <c r="F29" s="174" t="s">
        <v>109</v>
      </c>
    </row>
    <row r="30" spans="1:6" ht="18" customHeight="1" x14ac:dyDescent="0.25">
      <c r="B30" t="s">
        <v>42</v>
      </c>
      <c r="C30" s="1">
        <f>C29*60%</f>
        <v>96</v>
      </c>
      <c r="D30" s="36">
        <v>0.6</v>
      </c>
      <c r="E30" s="80" t="str">
        <f>IF(E29&gt;=C30,"OUI","NON")</f>
        <v>NON</v>
      </c>
      <c r="F30" s="174"/>
    </row>
    <row r="31" spans="1:6" x14ac:dyDescent="0.25">
      <c r="A31" s="176" t="s">
        <v>56</v>
      </c>
      <c r="B31" s="176"/>
      <c r="C31" s="71"/>
      <c r="D31" s="70"/>
      <c r="E31" s="81" t="str">
        <f t="shared" si="1"/>
        <v/>
      </c>
    </row>
    <row r="32" spans="1:6" x14ac:dyDescent="0.25">
      <c r="A32" t="s">
        <v>59</v>
      </c>
      <c r="B32" t="s">
        <v>118</v>
      </c>
      <c r="C32" s="1">
        <v>30</v>
      </c>
      <c r="D32" s="70" t="s">
        <v>12</v>
      </c>
      <c r="E32" s="78" t="str">
        <f t="shared" si="1"/>
        <v/>
      </c>
    </row>
    <row r="33" spans="1:5" x14ac:dyDescent="0.25">
      <c r="A33" t="s">
        <v>61</v>
      </c>
      <c r="B33" t="s">
        <v>60</v>
      </c>
      <c r="C33" s="1">
        <v>20</v>
      </c>
      <c r="D33" s="70" t="s">
        <v>12</v>
      </c>
      <c r="E33" s="78" t="str">
        <f t="shared" si="1"/>
        <v/>
      </c>
    </row>
    <row r="34" spans="1:5" x14ac:dyDescent="0.25">
      <c r="A34" t="s">
        <v>63</v>
      </c>
      <c r="B34" s="141" t="s">
        <v>87</v>
      </c>
      <c r="C34" s="1">
        <v>20</v>
      </c>
      <c r="D34" s="70" t="s">
        <v>12</v>
      </c>
      <c r="E34" t="str">
        <f>IF(D34="OUI",C34,"")</f>
        <v/>
      </c>
    </row>
    <row r="35" spans="1:5" x14ac:dyDescent="0.25">
      <c r="A35" t="s">
        <v>67</v>
      </c>
      <c r="B35" t="s">
        <v>119</v>
      </c>
      <c r="C35" s="1">
        <v>20</v>
      </c>
      <c r="D35" s="70" t="s">
        <v>12</v>
      </c>
      <c r="E35" s="78" t="str">
        <f t="shared" si="1"/>
        <v/>
      </c>
    </row>
    <row r="36" spans="1:5" x14ac:dyDescent="0.25">
      <c r="B36" s="31" t="s">
        <v>41</v>
      </c>
      <c r="C36" s="30">
        <f>SUM(C32:C35)</f>
        <v>90</v>
      </c>
      <c r="D36" s="2"/>
      <c r="E36" s="79">
        <f>SUM(E32,E33,E35,E39,E34)</f>
        <v>0</v>
      </c>
    </row>
    <row r="37" spans="1:5" x14ac:dyDescent="0.25">
      <c r="B37" t="s">
        <v>42</v>
      </c>
      <c r="C37" s="1">
        <f>C36*60%</f>
        <v>54</v>
      </c>
      <c r="D37" s="36">
        <v>0.6</v>
      </c>
      <c r="E37" s="80" t="str">
        <f>IF(E36&gt;=C37,"OUI","NON")</f>
        <v>NON</v>
      </c>
    </row>
    <row r="38" spans="1:5" x14ac:dyDescent="0.25">
      <c r="A38" s="176" t="s">
        <v>64</v>
      </c>
      <c r="B38" s="176"/>
      <c r="C38" s="72"/>
      <c r="D38" s="73"/>
      <c r="E38" s="82"/>
    </row>
    <row r="39" spans="1:5" x14ac:dyDescent="0.25">
      <c r="A39" t="s">
        <v>68</v>
      </c>
      <c r="B39" t="s">
        <v>65</v>
      </c>
      <c r="C39" s="1">
        <v>20</v>
      </c>
      <c r="D39" s="70" t="s">
        <v>12</v>
      </c>
      <c r="E39" s="78" t="str">
        <f t="shared" ref="E39" si="3">IF(D39="OUI",C39,"")</f>
        <v/>
      </c>
    </row>
    <row r="40" spans="1:5" x14ac:dyDescent="0.25">
      <c r="A40" s="179" t="s">
        <v>66</v>
      </c>
      <c r="B40" s="179"/>
      <c r="C40" s="71"/>
      <c r="D40" s="70"/>
      <c r="E40" s="83"/>
    </row>
    <row r="41" spans="1:5" x14ac:dyDescent="0.25">
      <c r="A41" t="s">
        <v>69</v>
      </c>
      <c r="B41" t="s">
        <v>120</v>
      </c>
      <c r="C41" s="1">
        <v>10</v>
      </c>
      <c r="D41" s="70" t="s">
        <v>12</v>
      </c>
      <c r="E41" s="78" t="str">
        <f t="shared" ref="E41:E45" si="4">IF(D41="OUI",C41,"")</f>
        <v/>
      </c>
    </row>
    <row r="42" spans="1:5" x14ac:dyDescent="0.25">
      <c r="A42" t="s">
        <v>70</v>
      </c>
      <c r="B42" t="s">
        <v>121</v>
      </c>
      <c r="C42" s="1">
        <v>10</v>
      </c>
      <c r="D42" s="70" t="s">
        <v>12</v>
      </c>
      <c r="E42" s="78" t="str">
        <f t="shared" si="4"/>
        <v/>
      </c>
    </row>
    <row r="43" spans="1:5" x14ac:dyDescent="0.25">
      <c r="A43" t="s">
        <v>71</v>
      </c>
      <c r="B43" t="s">
        <v>122</v>
      </c>
      <c r="C43" s="1">
        <v>10</v>
      </c>
      <c r="D43" s="70" t="s">
        <v>12</v>
      </c>
      <c r="E43" s="78" t="str">
        <f t="shared" si="4"/>
        <v/>
      </c>
    </row>
    <row r="44" spans="1:5" x14ac:dyDescent="0.25">
      <c r="A44" t="s">
        <v>72</v>
      </c>
      <c r="B44" t="s">
        <v>76</v>
      </c>
      <c r="C44" s="1">
        <v>10</v>
      </c>
      <c r="D44" s="70" t="s">
        <v>12</v>
      </c>
      <c r="E44" s="78" t="str">
        <f t="shared" si="4"/>
        <v/>
      </c>
    </row>
    <row r="45" spans="1:5" x14ac:dyDescent="0.25">
      <c r="A45" t="s">
        <v>88</v>
      </c>
      <c r="B45" t="s">
        <v>77</v>
      </c>
      <c r="C45" s="1">
        <v>10</v>
      </c>
      <c r="D45" s="70" t="s">
        <v>12</v>
      </c>
      <c r="E45" s="78" t="str">
        <f t="shared" si="4"/>
        <v/>
      </c>
    </row>
    <row r="46" spans="1:5" x14ac:dyDescent="0.25">
      <c r="B46" s="31" t="s">
        <v>41</v>
      </c>
      <c r="C46" s="30">
        <f>SUM(C41:C45)</f>
        <v>50</v>
      </c>
      <c r="D46" s="2"/>
      <c r="E46" s="79">
        <f>SUM(E41,E42,E43,E44,E45,E49)</f>
        <v>0</v>
      </c>
    </row>
    <row r="47" spans="1:5" x14ac:dyDescent="0.25">
      <c r="B47" t="s">
        <v>42</v>
      </c>
      <c r="C47" s="1">
        <f>C46*60%</f>
        <v>30</v>
      </c>
      <c r="D47" s="36">
        <v>0.6</v>
      </c>
      <c r="E47" s="80" t="str">
        <f>IF(E46&gt;=C47,"OUI","NON")</f>
        <v>NON</v>
      </c>
    </row>
    <row r="48" spans="1:5" x14ac:dyDescent="0.25">
      <c r="A48" s="176" t="s">
        <v>64</v>
      </c>
      <c r="B48" s="176"/>
      <c r="C48" s="72"/>
      <c r="D48" s="73"/>
      <c r="E48" s="82"/>
    </row>
    <row r="49" spans="1:5" x14ac:dyDescent="0.25">
      <c r="A49" t="s">
        <v>89</v>
      </c>
      <c r="B49" t="s">
        <v>78</v>
      </c>
      <c r="C49" s="1">
        <v>10</v>
      </c>
      <c r="D49" s="70" t="s">
        <v>12</v>
      </c>
      <c r="E49" s="84" t="str">
        <f t="shared" ref="E49" si="5">IF(D49="OUI",C49,"")</f>
        <v/>
      </c>
    </row>
    <row r="50" spans="1:5" ht="4.1500000000000004" customHeight="1" x14ac:dyDescent="0.25">
      <c r="A50" s="64"/>
      <c r="B50" s="64"/>
      <c r="C50" s="64"/>
      <c r="D50" s="65"/>
      <c r="E50" s="85"/>
    </row>
    <row r="51" spans="1:5" ht="15.75" x14ac:dyDescent="0.25">
      <c r="B51" s="31" t="s">
        <v>16</v>
      </c>
      <c r="C51" s="74" t="b">
        <f>IF(D13=TRUE,C10+C18+C36+C46,IF(D21=TRUE,C12+C29+C36+C46))</f>
        <v>0</v>
      </c>
      <c r="D51" s="75">
        <f>C51*80%</f>
        <v>0</v>
      </c>
      <c r="E51" s="86">
        <f>SUM(E10,E18,E29,E36,E46)</f>
        <v>0</v>
      </c>
    </row>
    <row r="52" spans="1:5" ht="4.1500000000000004" customHeight="1" x14ac:dyDescent="0.25">
      <c r="A52" s="66"/>
      <c r="B52" s="66"/>
      <c r="C52" s="67"/>
      <c r="D52" s="68"/>
      <c r="E52" s="87"/>
    </row>
    <row r="53" spans="1:5" ht="20.45" customHeight="1" x14ac:dyDescent="0.25">
      <c r="A53" s="76"/>
      <c r="B53" s="76" t="s">
        <v>91</v>
      </c>
      <c r="C53" s="76"/>
      <c r="D53" s="77"/>
      <c r="E53" s="88" t="str">
        <f>IF(E51&gt;=D51,"OUI","NON")</f>
        <v>OUI</v>
      </c>
    </row>
  </sheetData>
  <mergeCells count="15">
    <mergeCell ref="F12:F13"/>
    <mergeCell ref="F29:F30"/>
    <mergeCell ref="F14:F28"/>
    <mergeCell ref="A48:B48"/>
    <mergeCell ref="A1:C1"/>
    <mergeCell ref="A2:B2"/>
    <mergeCell ref="A3:B3"/>
    <mergeCell ref="C3:D3"/>
    <mergeCell ref="A12:B12"/>
    <mergeCell ref="A13:B13"/>
    <mergeCell ref="A20:B20"/>
    <mergeCell ref="A21:B21"/>
    <mergeCell ref="A31:B31"/>
    <mergeCell ref="A38:B38"/>
    <mergeCell ref="A40:B40"/>
  </mergeCells>
  <conditionalFormatting sqref="D3:D9 D12:D17 D19:D53">
    <cfRule type="containsText" dxfId="80" priority="53" operator="containsText" text="OUI">
      <formula>NOT(ISERROR(SEARCH("OUI",D3)))</formula>
    </cfRule>
    <cfRule type="expression" dxfId="79" priority="58">
      <formula>"OUI"</formula>
    </cfRule>
    <cfRule type="containsText" dxfId="78" priority="57" operator="containsText" text="CHOISIR">
      <formula>NOT(ISERROR(SEARCH("CHOISIR",D3)))</formula>
    </cfRule>
    <cfRule type="containsText" dxfId="77" priority="56" operator="containsText" text="OUI">
      <formula>NOT(ISERROR(SEARCH("OUI",D3)))</formula>
    </cfRule>
    <cfRule type="containsText" dxfId="76" priority="55" operator="containsText" text="CHOISIR">
      <formula>NOT(ISERROR(SEARCH("CHOISIR",D3)))</formula>
    </cfRule>
    <cfRule type="containsText" dxfId="75" priority="54" operator="containsText" text="CHOISIR">
      <formula>NOT(ISERROR(SEARCH("CHOISIR",D3)))</formula>
    </cfRule>
    <cfRule type="containsText" dxfId="74" priority="52" operator="containsText" text="NON">
      <formula>NOT(ISERROR(SEARCH("NON",D3)))</formula>
    </cfRule>
  </conditionalFormatting>
  <conditionalFormatting sqref="D4:D9 D12:D17 D19:D53">
    <cfRule type="containsText" dxfId="73" priority="50" operator="containsText" text="CHOISIR">
      <formula>NOT(ISERROR(SEARCH("CHOISIR",D4)))</formula>
    </cfRule>
  </conditionalFormatting>
  <conditionalFormatting sqref="D4:D9">
    <cfRule type="containsText" dxfId="72" priority="45" operator="containsText" text="CHOISIR">
      <formula>NOT(ISERROR(SEARCH("CHOISIR",D4)))</formula>
    </cfRule>
  </conditionalFormatting>
  <conditionalFormatting sqref="D13:D17">
    <cfRule type="containsText" dxfId="71" priority="20" operator="containsText" text="CHOISIR">
      <formula>NOT(ISERROR(SEARCH("CHOISIR",D13)))</formula>
    </cfRule>
  </conditionalFormatting>
  <conditionalFormatting sqref="D14:D17">
    <cfRule type="containsText" dxfId="70" priority="44" operator="containsText" text="CHOISIR">
      <formula>NOT(ISERROR(SEARCH("CHOISIR",D14)))</formula>
    </cfRule>
  </conditionalFormatting>
  <conditionalFormatting sqref="D21:D28">
    <cfRule type="containsText" dxfId="69" priority="19" operator="containsText" text="CHOISIR">
      <formula>NOT(ISERROR(SEARCH("CHOISIR",D21)))</formula>
    </cfRule>
  </conditionalFormatting>
  <conditionalFormatting sqref="D21:D35">
    <cfRule type="containsText" dxfId="68" priority="43" operator="containsText" text="CHOISIR">
      <formula>NOT(ISERROR(SEARCH("CHOISIR",D21)))</formula>
    </cfRule>
  </conditionalFormatting>
  <conditionalFormatting sqref="D32:D35">
    <cfRule type="containsText" dxfId="67" priority="18" operator="containsText" text="CHOISIR">
      <formula>NOT(ISERROR(SEARCH("CHOISIR",D32)))</formula>
    </cfRule>
  </conditionalFormatting>
  <conditionalFormatting sqref="D39">
    <cfRule type="containsText" dxfId="66" priority="17" operator="containsText" text="CHOISIR">
      <formula>NOT(ISERROR(SEARCH("CHOISIR",D39)))</formula>
    </cfRule>
    <cfRule type="containsText" dxfId="65" priority="16" operator="containsText" text="CHOISIR">
      <formula>NOT(ISERROR(SEARCH("CHOISIR",D39)))</formula>
    </cfRule>
  </conditionalFormatting>
  <conditionalFormatting sqref="D41:D45">
    <cfRule type="containsText" dxfId="64" priority="14" operator="containsText" text="CHOISIR">
      <formula>NOT(ISERROR(SEARCH("CHOISIR",D41)))</formula>
    </cfRule>
    <cfRule type="containsText" dxfId="63" priority="15" operator="containsText" text="CHOISIR">
      <formula>NOT(ISERROR(SEARCH("CHOISIR",D41)))</formula>
    </cfRule>
  </conditionalFormatting>
  <conditionalFormatting sqref="D49">
    <cfRule type="containsText" dxfId="62" priority="12" operator="containsText" text="CHOISIR">
      <formula>NOT(ISERROR(SEARCH("CHOISIR",D49)))</formula>
    </cfRule>
    <cfRule type="containsText" dxfId="61" priority="13" operator="containsText" text="CHOISIR">
      <formula>NOT(ISERROR(SEARCH("CHOISIR",D49)))</formula>
    </cfRule>
  </conditionalFormatting>
  <conditionalFormatting sqref="E3:E6 E8:E9 E12:E13 E20:E21 E29 E31:E33 E35:E36 E38:E46">
    <cfRule type="cellIs" dxfId="60" priority="51" operator="equal">
      <formula>20</formula>
    </cfRule>
  </conditionalFormatting>
  <conditionalFormatting sqref="E7">
    <cfRule type="cellIs" dxfId="59" priority="11" operator="equal">
      <formula>20</formula>
    </cfRule>
  </conditionalFormatting>
  <conditionalFormatting sqref="E11">
    <cfRule type="containsText" dxfId="58" priority="33" operator="containsText" text="NON">
      <formula>NOT(ISERROR(SEARCH("NON",E11)))</formula>
    </cfRule>
    <cfRule type="colorScale" priority="35">
      <colorScale>
        <cfvo type="min"/>
        <cfvo type="max"/>
        <color rgb="FFFF7128"/>
        <color rgb="FFFFEF9C"/>
      </colorScale>
    </cfRule>
    <cfRule type="containsText" dxfId="57" priority="34" operator="containsText" text="OUI">
      <formula>NOT(ISERROR(SEARCH("OUI",E11)))</formula>
    </cfRule>
  </conditionalFormatting>
  <conditionalFormatting sqref="E14:E17">
    <cfRule type="cellIs" dxfId="56" priority="3" operator="equal">
      <formula>0</formula>
    </cfRule>
    <cfRule type="cellIs" dxfId="55" priority="4" operator="equal">
      <formula>20</formula>
    </cfRule>
  </conditionalFormatting>
  <conditionalFormatting sqref="E19">
    <cfRule type="containsText" dxfId="54" priority="30" operator="containsText" text="NON">
      <formula>NOT(ISERROR(SEARCH("NON",E19)))</formula>
    </cfRule>
    <cfRule type="containsText" dxfId="53" priority="31" operator="containsText" text="OUI">
      <formula>NOT(ISERROR(SEARCH("OUI",E19)))</formula>
    </cfRule>
    <cfRule type="colorScale" priority="32">
      <colorScale>
        <cfvo type="min"/>
        <cfvo type="max"/>
        <color rgb="FFFF7128"/>
        <color rgb="FFFFEF9C"/>
      </colorScale>
    </cfRule>
  </conditionalFormatting>
  <conditionalFormatting sqref="E22:E28">
    <cfRule type="cellIs" dxfId="52" priority="2" operator="equal">
      <formula>20</formula>
    </cfRule>
    <cfRule type="cellIs" dxfId="51" priority="1" operator="equal">
      <formula>0</formula>
    </cfRule>
  </conditionalFormatting>
  <conditionalFormatting sqref="E30">
    <cfRule type="containsText" dxfId="50" priority="28" operator="containsText" text="OUI">
      <formula>NOT(ISERROR(SEARCH("OUI",E30)))</formula>
    </cfRule>
    <cfRule type="containsText" dxfId="49" priority="27" operator="containsText" text="NON">
      <formula>NOT(ISERROR(SEARCH("NON",E30)))</formula>
    </cfRule>
    <cfRule type="colorScale" priority="29">
      <colorScale>
        <cfvo type="min"/>
        <cfvo type="max"/>
        <color rgb="FFFF7128"/>
        <color rgb="FFFFEF9C"/>
      </colorScale>
    </cfRule>
  </conditionalFormatting>
  <conditionalFormatting sqref="E37">
    <cfRule type="containsText" dxfId="48" priority="24" operator="containsText" text="NON">
      <formula>NOT(ISERROR(SEARCH("NON",E37)))</formula>
    </cfRule>
    <cfRule type="colorScale" priority="26">
      <colorScale>
        <cfvo type="min"/>
        <cfvo type="max"/>
        <color rgb="FFFF7128"/>
        <color rgb="FFFFEF9C"/>
      </colorScale>
    </cfRule>
    <cfRule type="containsText" dxfId="47" priority="25" operator="containsText" text="OUI">
      <formula>NOT(ISERROR(SEARCH("OUI",E37)))</formula>
    </cfRule>
  </conditionalFormatting>
  <conditionalFormatting sqref="E47">
    <cfRule type="colorScale" priority="23">
      <colorScale>
        <cfvo type="min"/>
        <cfvo type="max"/>
        <color rgb="FFFF7128"/>
        <color rgb="FFFFEF9C"/>
      </colorScale>
    </cfRule>
    <cfRule type="containsText" dxfId="46" priority="22" operator="containsText" text="OUI">
      <formula>NOT(ISERROR(SEARCH("OUI",E47)))</formula>
    </cfRule>
    <cfRule type="containsText" dxfId="45" priority="21" operator="containsText" text="NON">
      <formula>NOT(ISERROR(SEARCH("NON",E47)))</formula>
    </cfRule>
  </conditionalFormatting>
  <conditionalFormatting sqref="E48:E49">
    <cfRule type="cellIs" dxfId="44" priority="40" operator="equal">
      <formula>20</formula>
    </cfRule>
  </conditionalFormatting>
  <conditionalFormatting sqref="E53">
    <cfRule type="containsText" dxfId="43" priority="36" operator="containsText" text="NON">
      <formula>NOT(ISERROR(SEARCH("NON",E53)))</formula>
    </cfRule>
    <cfRule type="containsText" dxfId="42" priority="37" operator="containsText" text="OUI">
      <formula>NOT(ISERROR(SEARCH("OUI",E53)))</formula>
    </cfRule>
    <cfRule type="colorScale" priority="38">
      <colorScale>
        <cfvo type="min"/>
        <cfvo type="max"/>
        <color rgb="FFFF7128"/>
        <color rgb="FFFFEF9C"/>
      </colorScale>
    </cfRule>
  </conditionalFormatting>
  <dataValidations count="3">
    <dataValidation showDropDown="1" showInputMessage="1" showErrorMessage="1" sqref="D37 D47" xr:uid="{5A128173-BA32-4284-ABEA-4DD80BAD4742}"/>
    <dataValidation showInputMessage="1" showErrorMessage="1" sqref="D19 D29:D31 D36 D46 D50:D53 D13 D21" xr:uid="{D643EA79-482B-4C67-BFE3-1E0BD2892C8C}"/>
    <dataValidation type="list" showInputMessage="1" showErrorMessage="1" sqref="D48:D49 D38:D45 D22:D28 D32:D35 D3:D9 D14:D17 D12 D20" xr:uid="{8E0825D3-9462-4341-8FF2-B1A2BF8690C3}">
      <formula1>"CHOISIR,OUI,NON"</formula1>
    </dataValidation>
  </dataValidations>
  <pageMargins left="0.7" right="0.7" top="0.75" bottom="0.75" header="0.3" footer="0.3"/>
  <ignoredErrors>
    <ignoredError sqref="D51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13E24-B6B8-4710-9922-947D348953E5}">
  <sheetPr>
    <tabColor rgb="FFFFFF00"/>
  </sheetPr>
  <dimension ref="A1:M52"/>
  <sheetViews>
    <sheetView tabSelected="1" workbookViewId="0">
      <selection activeCell="M21" sqref="M21"/>
    </sheetView>
  </sheetViews>
  <sheetFormatPr baseColWidth="10" defaultRowHeight="15" x14ac:dyDescent="0.25"/>
  <cols>
    <col min="1" max="1" width="2.7109375" customWidth="1"/>
    <col min="2" max="2" width="128.28515625" bestFit="1" customWidth="1"/>
    <col min="6" max="6" width="4.5703125" customWidth="1"/>
  </cols>
  <sheetData>
    <row r="1" spans="1:6" ht="31.5" x14ac:dyDescent="0.25">
      <c r="A1" s="187" t="s">
        <v>81</v>
      </c>
      <c r="B1" s="188"/>
      <c r="C1" s="188"/>
      <c r="D1" s="96"/>
      <c r="E1" s="97"/>
    </row>
    <row r="2" spans="1:6" x14ac:dyDescent="0.25">
      <c r="A2" s="189" t="s">
        <v>81</v>
      </c>
      <c r="B2" s="190"/>
      <c r="C2" s="98" t="s">
        <v>8</v>
      </c>
      <c r="D2" s="99" t="s">
        <v>9</v>
      </c>
      <c r="E2" s="100" t="s">
        <v>10</v>
      </c>
    </row>
    <row r="3" spans="1:6" x14ac:dyDescent="0.25">
      <c r="A3" s="185" t="s">
        <v>26</v>
      </c>
      <c r="B3" s="186"/>
      <c r="C3" s="191"/>
      <c r="D3" s="191"/>
      <c r="E3" s="101"/>
    </row>
    <row r="4" spans="1:6" x14ac:dyDescent="0.25">
      <c r="A4" s="102" t="s">
        <v>1</v>
      </c>
      <c r="B4" t="s">
        <v>27</v>
      </c>
      <c r="C4" s="1">
        <v>20</v>
      </c>
      <c r="D4" s="103" t="s">
        <v>12</v>
      </c>
      <c r="E4" s="104" t="str">
        <f t="shared" ref="E4:E9" si="0">IF(D4="OUI",C4,"")</f>
        <v/>
      </c>
    </row>
    <row r="5" spans="1:6" x14ac:dyDescent="0.25">
      <c r="A5" s="102" t="s">
        <v>2</v>
      </c>
      <c r="B5" t="s">
        <v>28</v>
      </c>
      <c r="C5" s="1">
        <v>20</v>
      </c>
      <c r="D5" s="103" t="s">
        <v>12</v>
      </c>
      <c r="E5" s="104" t="str">
        <f t="shared" si="0"/>
        <v/>
      </c>
    </row>
    <row r="6" spans="1:6" x14ac:dyDescent="0.25">
      <c r="A6" s="102" t="s">
        <v>3</v>
      </c>
      <c r="B6" t="s">
        <v>29</v>
      </c>
      <c r="C6" s="1">
        <v>20</v>
      </c>
      <c r="D6" s="103" t="s">
        <v>12</v>
      </c>
      <c r="E6" s="104" t="str">
        <f t="shared" si="0"/>
        <v/>
      </c>
    </row>
    <row r="7" spans="1:6" x14ac:dyDescent="0.25">
      <c r="A7" s="102" t="s">
        <v>4</v>
      </c>
      <c r="B7" t="s">
        <v>123</v>
      </c>
      <c r="C7" s="1">
        <v>20</v>
      </c>
      <c r="D7" s="103" t="s">
        <v>12</v>
      </c>
      <c r="E7" s="104" t="str">
        <f t="shared" si="0"/>
        <v/>
      </c>
    </row>
    <row r="8" spans="1:6" x14ac:dyDescent="0.25">
      <c r="A8" s="102" t="s">
        <v>30</v>
      </c>
      <c r="B8" t="s">
        <v>31</v>
      </c>
      <c r="C8" s="1">
        <v>20</v>
      </c>
      <c r="D8" s="103" t="s">
        <v>12</v>
      </c>
      <c r="E8" s="104" t="str">
        <f t="shared" si="0"/>
        <v/>
      </c>
    </row>
    <row r="9" spans="1:6" x14ac:dyDescent="0.25">
      <c r="A9" s="102" t="s">
        <v>6</v>
      </c>
      <c r="B9" t="s">
        <v>124</v>
      </c>
      <c r="C9" s="1">
        <v>20</v>
      </c>
      <c r="D9" s="103" t="s">
        <v>12</v>
      </c>
      <c r="E9" s="104" t="str">
        <f t="shared" si="0"/>
        <v/>
      </c>
    </row>
    <row r="10" spans="1:6" x14ac:dyDescent="0.25">
      <c r="A10" s="102"/>
      <c r="B10" s="31" t="s">
        <v>41</v>
      </c>
      <c r="C10" s="30">
        <f>SUM(C4:C9)</f>
        <v>120</v>
      </c>
      <c r="D10" s="30"/>
      <c r="E10" s="105">
        <f>SUM(E4:E9)</f>
        <v>0</v>
      </c>
    </row>
    <row r="11" spans="1:6" x14ac:dyDescent="0.25">
      <c r="A11" s="102"/>
      <c r="B11" t="s">
        <v>42</v>
      </c>
      <c r="C11" s="1">
        <f>C10*60%</f>
        <v>72</v>
      </c>
      <c r="D11" s="26">
        <v>0.6</v>
      </c>
      <c r="E11" s="106" t="str">
        <f>IF(E10&gt;=C11,"OUI","NON")</f>
        <v>NON</v>
      </c>
    </row>
    <row r="12" spans="1:6" x14ac:dyDescent="0.25">
      <c r="A12" s="192" t="s">
        <v>36</v>
      </c>
      <c r="B12" s="193"/>
      <c r="C12" s="107"/>
      <c r="D12" s="103"/>
      <c r="E12" s="108"/>
      <c r="F12" s="196" t="s">
        <v>109</v>
      </c>
    </row>
    <row r="13" spans="1:6" x14ac:dyDescent="0.25">
      <c r="A13" s="194" t="s">
        <v>108</v>
      </c>
      <c r="B13" s="195"/>
      <c r="C13" s="27"/>
      <c r="D13" s="142" t="b">
        <v>0</v>
      </c>
      <c r="E13" s="109"/>
      <c r="F13" s="196"/>
    </row>
    <row r="14" spans="1:6" x14ac:dyDescent="0.25">
      <c r="A14" s="102" t="s">
        <v>19</v>
      </c>
      <c r="B14" t="s">
        <v>33</v>
      </c>
      <c r="C14" s="1">
        <v>30</v>
      </c>
      <c r="D14" s="103" t="s">
        <v>12</v>
      </c>
      <c r="E14" s="144" t="str">
        <f>IF($D$21=TRUE,0,IF(D14="OUI",C14,""))</f>
        <v/>
      </c>
      <c r="F14" s="198" t="s">
        <v>110</v>
      </c>
    </row>
    <row r="15" spans="1:6" ht="30" x14ac:dyDescent="0.25">
      <c r="A15" s="110" t="s">
        <v>32</v>
      </c>
      <c r="B15" s="28" t="s">
        <v>126</v>
      </c>
      <c r="C15" s="1">
        <v>20</v>
      </c>
      <c r="D15" s="103" t="s">
        <v>12</v>
      </c>
      <c r="E15" s="144" t="str">
        <f>IF($D$21=TRUE,0,IF(D15="OUI",C15,""))</f>
        <v/>
      </c>
      <c r="F15" s="198"/>
    </row>
    <row r="16" spans="1:6" x14ac:dyDescent="0.25">
      <c r="A16" s="102" t="s">
        <v>34</v>
      </c>
      <c r="B16" t="s">
        <v>127</v>
      </c>
      <c r="C16" s="1">
        <v>20</v>
      </c>
      <c r="D16" s="103" t="s">
        <v>12</v>
      </c>
      <c r="E16" s="144" t="str">
        <f>IF($D$21=TRUE,0,IF(D16="OUI",C16,""))</f>
        <v/>
      </c>
      <c r="F16" s="198"/>
    </row>
    <row r="17" spans="1:13" x14ac:dyDescent="0.25">
      <c r="A17" s="102" t="s">
        <v>39</v>
      </c>
      <c r="B17" t="s">
        <v>40</v>
      </c>
      <c r="C17" s="1">
        <v>30</v>
      </c>
      <c r="D17" s="103" t="s">
        <v>12</v>
      </c>
      <c r="E17" s="144" t="str">
        <f>IF($D$21=TRUE,0,IF(D17="OUI",C17,""))</f>
        <v/>
      </c>
      <c r="F17" s="198"/>
    </row>
    <row r="18" spans="1:13" x14ac:dyDescent="0.25">
      <c r="A18" s="111"/>
      <c r="B18" s="31" t="s">
        <v>41</v>
      </c>
      <c r="C18" s="30">
        <f>SUM(C14:C17)</f>
        <v>100</v>
      </c>
      <c r="D18" s="30"/>
      <c r="E18" s="105">
        <f>SUM(E13:E17)</f>
        <v>0</v>
      </c>
      <c r="F18" s="198"/>
    </row>
    <row r="19" spans="1:13" x14ac:dyDescent="0.25">
      <c r="A19" s="102"/>
      <c r="B19" t="s">
        <v>42</v>
      </c>
      <c r="C19" s="1">
        <f>C18*60%</f>
        <v>60</v>
      </c>
      <c r="D19" s="36">
        <v>0.6</v>
      </c>
      <c r="E19" s="106" t="str">
        <f>IF(E18&gt;=C19,"OUI","NON")</f>
        <v>NON</v>
      </c>
      <c r="F19" s="198"/>
    </row>
    <row r="20" spans="1:13" x14ac:dyDescent="0.25">
      <c r="A20" s="183" t="s">
        <v>43</v>
      </c>
      <c r="B20" s="184"/>
      <c r="C20" s="112"/>
      <c r="D20" s="103"/>
      <c r="E20" s="113"/>
      <c r="F20" s="198"/>
    </row>
    <row r="21" spans="1:13" x14ac:dyDescent="0.25">
      <c r="A21" s="194" t="s">
        <v>108</v>
      </c>
      <c r="B21" s="195"/>
      <c r="C21" s="1"/>
      <c r="D21" s="142" t="b">
        <v>0</v>
      </c>
      <c r="E21" s="109"/>
      <c r="F21" s="198"/>
      <c r="M21" s="102"/>
    </row>
    <row r="22" spans="1:13" x14ac:dyDescent="0.25">
      <c r="A22" s="102" t="s">
        <v>44</v>
      </c>
      <c r="B22" t="s">
        <v>128</v>
      </c>
      <c r="C22" s="1">
        <v>30</v>
      </c>
      <c r="D22" s="103" t="s">
        <v>12</v>
      </c>
      <c r="E22" s="144" t="str">
        <f t="shared" ref="E22:E28" si="1">IF($D$13=TRUE,0,IF(D22="OUI",C22,""))</f>
        <v/>
      </c>
      <c r="F22" s="198"/>
    </row>
    <row r="23" spans="1:13" x14ac:dyDescent="0.25">
      <c r="A23" s="102" t="s">
        <v>45</v>
      </c>
      <c r="B23" t="s">
        <v>46</v>
      </c>
      <c r="C23" s="1">
        <v>30</v>
      </c>
      <c r="D23" s="103" t="s">
        <v>12</v>
      </c>
      <c r="E23" s="144" t="str">
        <f t="shared" si="1"/>
        <v/>
      </c>
      <c r="F23" s="198"/>
    </row>
    <row r="24" spans="1:13" x14ac:dyDescent="0.25">
      <c r="A24" s="102" t="s">
        <v>47</v>
      </c>
      <c r="B24" t="s">
        <v>129</v>
      </c>
      <c r="C24" s="1">
        <v>20</v>
      </c>
      <c r="D24" s="103" t="s">
        <v>12</v>
      </c>
      <c r="E24" s="144" t="str">
        <f t="shared" si="1"/>
        <v/>
      </c>
      <c r="F24" s="198"/>
    </row>
    <row r="25" spans="1:13" x14ac:dyDescent="0.25">
      <c r="A25" s="102" t="s">
        <v>49</v>
      </c>
      <c r="B25" t="s">
        <v>130</v>
      </c>
      <c r="C25" s="1">
        <v>20</v>
      </c>
      <c r="D25" s="103" t="s">
        <v>12</v>
      </c>
      <c r="E25" s="144" t="str">
        <f t="shared" si="1"/>
        <v/>
      </c>
      <c r="F25" s="198"/>
    </row>
    <row r="26" spans="1:13" x14ac:dyDescent="0.25">
      <c r="A26" s="102" t="s">
        <v>51</v>
      </c>
      <c r="B26" t="s">
        <v>52</v>
      </c>
      <c r="C26" s="1">
        <v>20</v>
      </c>
      <c r="D26" s="103" t="s">
        <v>12</v>
      </c>
      <c r="E26" s="144" t="str">
        <f t="shared" si="1"/>
        <v/>
      </c>
      <c r="F26" s="198"/>
    </row>
    <row r="27" spans="1:13" x14ac:dyDescent="0.25">
      <c r="A27" s="102" t="s">
        <v>53</v>
      </c>
      <c r="B27" t="s">
        <v>54</v>
      </c>
      <c r="C27" s="1">
        <v>20</v>
      </c>
      <c r="D27" s="103" t="s">
        <v>12</v>
      </c>
      <c r="E27" s="144" t="str">
        <f t="shared" si="1"/>
        <v/>
      </c>
      <c r="F27" s="198"/>
    </row>
    <row r="28" spans="1:13" ht="14.45" customHeight="1" x14ac:dyDescent="0.25">
      <c r="A28" s="102" t="s">
        <v>85</v>
      </c>
      <c r="B28" t="s">
        <v>86</v>
      </c>
      <c r="C28" s="1">
        <v>20</v>
      </c>
      <c r="D28" s="103" t="s">
        <v>12</v>
      </c>
      <c r="E28" s="144" t="str">
        <f t="shared" si="1"/>
        <v/>
      </c>
      <c r="F28" s="198"/>
    </row>
    <row r="29" spans="1:13" ht="14.45" customHeight="1" x14ac:dyDescent="0.25">
      <c r="A29" s="102"/>
      <c r="B29" s="31" t="s">
        <v>41</v>
      </c>
      <c r="C29" s="30">
        <f>SUM(C22:C28)</f>
        <v>160</v>
      </c>
      <c r="D29" s="2"/>
      <c r="E29" s="114">
        <f>SUM(E22:E28)</f>
        <v>0</v>
      </c>
      <c r="F29" s="197" t="s">
        <v>109</v>
      </c>
    </row>
    <row r="30" spans="1:13" ht="14.45" customHeight="1" x14ac:dyDescent="0.25">
      <c r="A30" s="102"/>
      <c r="B30" t="s">
        <v>42</v>
      </c>
      <c r="C30" s="1">
        <f>C29*60%</f>
        <v>96</v>
      </c>
      <c r="D30" s="36">
        <v>0.6</v>
      </c>
      <c r="E30" s="106" t="str">
        <f>IF(E29&gt;=C30,"OUI","NON")</f>
        <v>NON</v>
      </c>
      <c r="F30" s="197"/>
    </row>
    <row r="31" spans="1:13" x14ac:dyDescent="0.25">
      <c r="A31" s="183" t="s">
        <v>56</v>
      </c>
      <c r="B31" s="184"/>
      <c r="C31" s="112"/>
      <c r="D31" s="103"/>
      <c r="E31" s="113" t="str">
        <f t="shared" ref="E31:E32" si="2">IF(D31="OUI",C31,"")</f>
        <v/>
      </c>
    </row>
    <row r="32" spans="1:13" x14ac:dyDescent="0.25">
      <c r="A32" s="102" t="s">
        <v>55</v>
      </c>
      <c r="B32" t="s">
        <v>131</v>
      </c>
      <c r="C32" s="1">
        <v>30</v>
      </c>
      <c r="D32" s="103" t="s">
        <v>12</v>
      </c>
      <c r="E32" s="104" t="str">
        <f t="shared" si="2"/>
        <v/>
      </c>
    </row>
    <row r="33" spans="1:5" x14ac:dyDescent="0.25">
      <c r="A33" s="102" t="s">
        <v>59</v>
      </c>
      <c r="B33" t="s">
        <v>60</v>
      </c>
      <c r="C33" s="1">
        <v>20</v>
      </c>
      <c r="D33" s="103" t="s">
        <v>12</v>
      </c>
      <c r="E33" s="109" t="str">
        <f t="shared" ref="E33:E37" si="3">IF(D33="OUI",C33,"")</f>
        <v/>
      </c>
    </row>
    <row r="34" spans="1:5" x14ac:dyDescent="0.25">
      <c r="A34" s="102" t="s">
        <v>61</v>
      </c>
      <c r="B34" t="s">
        <v>90</v>
      </c>
      <c r="C34" s="1">
        <v>20</v>
      </c>
      <c r="D34" s="103" t="s">
        <v>12</v>
      </c>
      <c r="E34" s="109" t="str">
        <f>IF(D34="OUI",C34,"")</f>
        <v/>
      </c>
    </row>
    <row r="35" spans="1:5" x14ac:dyDescent="0.25">
      <c r="A35" s="102" t="s">
        <v>63</v>
      </c>
      <c r="B35" t="s">
        <v>132</v>
      </c>
      <c r="C35" s="1">
        <v>20</v>
      </c>
      <c r="D35" s="103" t="s">
        <v>12</v>
      </c>
      <c r="E35" s="109" t="str">
        <f t="shared" si="3"/>
        <v/>
      </c>
    </row>
    <row r="36" spans="1:5" x14ac:dyDescent="0.25">
      <c r="A36" s="102" t="s">
        <v>67</v>
      </c>
      <c r="B36" t="s">
        <v>133</v>
      </c>
      <c r="C36" s="1">
        <v>20</v>
      </c>
      <c r="D36" s="103" t="s">
        <v>12</v>
      </c>
      <c r="E36" s="109" t="str">
        <f t="shared" si="3"/>
        <v/>
      </c>
    </row>
    <row r="37" spans="1:5" x14ac:dyDescent="0.25">
      <c r="A37" s="102" t="s">
        <v>63</v>
      </c>
      <c r="B37" s="141" t="s">
        <v>65</v>
      </c>
      <c r="C37" s="1">
        <v>20</v>
      </c>
      <c r="D37" s="103" t="s">
        <v>12</v>
      </c>
      <c r="E37" s="109" t="str">
        <f t="shared" si="3"/>
        <v/>
      </c>
    </row>
    <row r="38" spans="1:5" x14ac:dyDescent="0.25">
      <c r="A38" s="102"/>
      <c r="B38" s="31" t="s">
        <v>41</v>
      </c>
      <c r="C38" s="30">
        <f>SUM(C32:C37)</f>
        <v>130</v>
      </c>
      <c r="D38" s="2"/>
      <c r="E38" s="114">
        <f>SUM(E32,E33,E34,E35,E36,E37)</f>
        <v>0</v>
      </c>
    </row>
    <row r="39" spans="1:5" x14ac:dyDescent="0.25">
      <c r="A39" s="102"/>
      <c r="B39" t="s">
        <v>42</v>
      </c>
      <c r="C39" s="1">
        <f>C38*60%</f>
        <v>78</v>
      </c>
      <c r="D39" s="36">
        <v>0.6</v>
      </c>
      <c r="E39" s="106" t="str">
        <f>IF(E38&gt;=C39,"OUI","NON")</f>
        <v>NON</v>
      </c>
    </row>
    <row r="40" spans="1:5" x14ac:dyDescent="0.25">
      <c r="A40" s="185" t="s">
        <v>66</v>
      </c>
      <c r="B40" s="186"/>
      <c r="C40" s="112"/>
      <c r="D40" s="103"/>
      <c r="E40" s="115"/>
    </row>
    <row r="41" spans="1:5" x14ac:dyDescent="0.25">
      <c r="A41" s="102" t="s">
        <v>67</v>
      </c>
      <c r="B41" t="s">
        <v>134</v>
      </c>
      <c r="C41" s="1">
        <v>10</v>
      </c>
      <c r="D41" s="103" t="s">
        <v>12</v>
      </c>
      <c r="E41" s="104" t="str">
        <f t="shared" ref="E41:E45" si="4">IF(D41="OUI",C41,"")</f>
        <v/>
      </c>
    </row>
    <row r="42" spans="1:5" x14ac:dyDescent="0.25">
      <c r="A42" s="102" t="s">
        <v>68</v>
      </c>
      <c r="B42" t="s">
        <v>135</v>
      </c>
      <c r="C42" s="1">
        <v>10</v>
      </c>
      <c r="D42" s="103" t="s">
        <v>12</v>
      </c>
      <c r="E42" s="104" t="str">
        <f t="shared" si="4"/>
        <v/>
      </c>
    </row>
    <row r="43" spans="1:5" x14ac:dyDescent="0.25">
      <c r="A43" s="102" t="s">
        <v>69</v>
      </c>
      <c r="B43" t="s">
        <v>136</v>
      </c>
      <c r="C43" s="1">
        <v>10</v>
      </c>
      <c r="D43" s="103" t="s">
        <v>12</v>
      </c>
      <c r="E43" s="104" t="str">
        <f t="shared" si="4"/>
        <v/>
      </c>
    </row>
    <row r="44" spans="1:5" x14ac:dyDescent="0.25">
      <c r="A44" s="102" t="s">
        <v>70</v>
      </c>
      <c r="B44" t="s">
        <v>76</v>
      </c>
      <c r="C44" s="1">
        <v>10</v>
      </c>
      <c r="D44" s="103" t="s">
        <v>12</v>
      </c>
      <c r="E44" s="104" t="str">
        <f t="shared" si="4"/>
        <v/>
      </c>
    </row>
    <row r="45" spans="1:5" x14ac:dyDescent="0.25">
      <c r="A45" s="102" t="s">
        <v>71</v>
      </c>
      <c r="B45" t="s">
        <v>77</v>
      </c>
      <c r="C45" s="1">
        <v>10</v>
      </c>
      <c r="D45" s="103" t="s">
        <v>12</v>
      </c>
      <c r="E45" s="104" t="str">
        <f t="shared" si="4"/>
        <v/>
      </c>
    </row>
    <row r="46" spans="1:5" x14ac:dyDescent="0.25">
      <c r="A46" s="102" t="s">
        <v>63</v>
      </c>
      <c r="B46" s="141" t="s">
        <v>78</v>
      </c>
      <c r="C46" s="1">
        <v>10</v>
      </c>
      <c r="D46" s="103" t="s">
        <v>12</v>
      </c>
      <c r="E46" s="104" t="str">
        <f t="shared" ref="E46" si="5">IF(D46="OUI",C46,"")</f>
        <v/>
      </c>
    </row>
    <row r="47" spans="1:5" x14ac:dyDescent="0.25">
      <c r="A47" s="102"/>
      <c r="B47" s="31" t="s">
        <v>41</v>
      </c>
      <c r="C47" s="30">
        <f>SUM(C41:C46)</f>
        <v>60</v>
      </c>
      <c r="D47" s="2"/>
      <c r="E47" s="114">
        <f>SUM(E41,E42,E43,E44,E45,E46)</f>
        <v>0</v>
      </c>
    </row>
    <row r="48" spans="1:5" x14ac:dyDescent="0.25">
      <c r="A48" s="102"/>
      <c r="B48" t="s">
        <v>42</v>
      </c>
      <c r="C48" s="1">
        <f>C47*60%</f>
        <v>36</v>
      </c>
      <c r="D48" s="36">
        <v>0.6</v>
      </c>
      <c r="E48" s="106" t="str">
        <f>IF(E47&gt;=C48,"OUI","NON")</f>
        <v>NON</v>
      </c>
    </row>
    <row r="49" spans="1:5" ht="4.1500000000000004" customHeight="1" x14ac:dyDescent="0.25">
      <c r="A49" s="116"/>
      <c r="B49" s="98"/>
      <c r="C49" s="98"/>
      <c r="D49" s="99"/>
      <c r="E49" s="100"/>
    </row>
    <row r="50" spans="1:5" ht="15.75" x14ac:dyDescent="0.25">
      <c r="A50" s="102"/>
      <c r="B50" s="31" t="s">
        <v>16</v>
      </c>
      <c r="C50" s="117" t="b">
        <f>IF(D13=TRUE,C10+C18+C38+C47,IF(D21=TRUE,C10+C29+C38+C47))</f>
        <v>0</v>
      </c>
      <c r="D50" s="118">
        <f>C50*80%</f>
        <v>0</v>
      </c>
      <c r="E50" s="119">
        <f>SUM(E10,E18,E29,E38,E47)</f>
        <v>0</v>
      </c>
    </row>
    <row r="51" spans="1:5" ht="4.1500000000000004" customHeight="1" x14ac:dyDescent="0.25">
      <c r="A51" s="120"/>
      <c r="B51" s="121"/>
      <c r="C51" s="122"/>
      <c r="D51" s="123"/>
      <c r="E51" s="124"/>
    </row>
    <row r="52" spans="1:5" ht="21" customHeight="1" x14ac:dyDescent="0.25">
      <c r="A52" s="125"/>
      <c r="B52" s="94" t="s">
        <v>92</v>
      </c>
      <c r="C52" s="94"/>
      <c r="D52" s="95"/>
      <c r="E52" s="126" t="str">
        <f>IF(E50&gt;=D50,"OUI","NON")</f>
        <v>OUI</v>
      </c>
    </row>
  </sheetData>
  <mergeCells count="13">
    <mergeCell ref="F12:F13"/>
    <mergeCell ref="F29:F30"/>
    <mergeCell ref="F14:F28"/>
    <mergeCell ref="A20:B20"/>
    <mergeCell ref="A21:B21"/>
    <mergeCell ref="A31:B31"/>
    <mergeCell ref="A40:B40"/>
    <mergeCell ref="A1:C1"/>
    <mergeCell ref="A2:B2"/>
    <mergeCell ref="A3:B3"/>
    <mergeCell ref="C3:D3"/>
    <mergeCell ref="A12:B12"/>
    <mergeCell ref="A13:B13"/>
  </mergeCells>
  <conditionalFormatting sqref="D4:D9">
    <cfRule type="containsText" dxfId="41" priority="72" operator="containsText" text="CHOISIR">
      <formula>NOT(ISERROR(SEARCH("CHOISIR",D4)))</formula>
    </cfRule>
    <cfRule type="containsText" dxfId="40" priority="26" operator="containsText" text="NON">
      <formula>NOT(ISERROR(SEARCH("NON",D4)))</formula>
    </cfRule>
    <cfRule type="containsText" dxfId="39" priority="27" operator="containsText" text="OUI">
      <formula>NOT(ISERROR(SEARCH("OUI",D4)))</formula>
    </cfRule>
  </conditionalFormatting>
  <conditionalFormatting sqref="D7">
    <cfRule type="containsText" dxfId="38" priority="75" operator="containsText" text="aucune femme">
      <formula>NOT(ISERROR(SEARCH("aucune femme",D7)))</formula>
    </cfRule>
    <cfRule type="containsText" dxfId="37" priority="30" operator="containsText" text="PLUS DE 3 FEMMES">
      <formula>NOT(ISERROR(SEARCH("PLUS DE 3 FEMMES",D7)))</formula>
    </cfRule>
  </conditionalFormatting>
  <conditionalFormatting sqref="D13:D17">
    <cfRule type="containsText" dxfId="36" priority="22" operator="containsText" text="CHOISIR">
      <formula>NOT(ISERROR(SEARCH("CHOISIR",D13)))</formula>
    </cfRule>
    <cfRule type="containsText" dxfId="35" priority="20" operator="containsText" text="NON">
      <formula>NOT(ISERROR(SEARCH("NON",D13)))</formula>
    </cfRule>
    <cfRule type="containsText" dxfId="34" priority="21" operator="containsText" text="OUI">
      <formula>NOT(ISERROR(SEARCH("OUI",D13)))</formula>
    </cfRule>
  </conditionalFormatting>
  <conditionalFormatting sqref="D21:D28">
    <cfRule type="containsText" dxfId="33" priority="19" operator="containsText" text="CHOISIR">
      <formula>NOT(ISERROR(SEARCH("CHOISIR",D21)))</formula>
    </cfRule>
    <cfRule type="containsText" dxfId="32" priority="17" operator="containsText" text="NON">
      <formula>NOT(ISERROR(SEARCH("NON",D21)))</formula>
    </cfRule>
    <cfRule type="containsText" dxfId="31" priority="18" operator="containsText" text="OUI">
      <formula>NOT(ISERROR(SEARCH("OUI",D21)))</formula>
    </cfRule>
  </conditionalFormatting>
  <conditionalFormatting sqref="D29:D31">
    <cfRule type="containsText" dxfId="30" priority="70" operator="containsText" text="CHOISIR">
      <formula>NOT(ISERROR(SEARCH("CHOISIR",D29)))</formula>
    </cfRule>
  </conditionalFormatting>
  <conditionalFormatting sqref="D32:D37">
    <cfRule type="containsText" dxfId="29" priority="14" operator="containsText" text="NON">
      <formula>NOT(ISERROR(SEARCH("NON",D32)))</formula>
    </cfRule>
    <cfRule type="containsText" dxfId="28" priority="15" operator="containsText" text="OUI">
      <formula>NOT(ISERROR(SEARCH("OUI",D32)))</formula>
    </cfRule>
    <cfRule type="containsText" dxfId="27" priority="16" operator="containsText" text="CHOISIR">
      <formula>NOT(ISERROR(SEARCH("CHOISIR",D32)))</formula>
    </cfRule>
  </conditionalFormatting>
  <conditionalFormatting sqref="D37">
    <cfRule type="containsText" dxfId="26" priority="13" operator="containsText" text="CHOISIR">
      <formula>NOT(ISERROR(SEARCH("CHOISIR",D37)))</formula>
    </cfRule>
    <cfRule type="containsText" dxfId="25" priority="11" operator="containsText" text="NON">
      <formula>NOT(ISERROR(SEARCH("NON",D37)))</formula>
    </cfRule>
    <cfRule type="containsText" dxfId="24" priority="12" operator="containsText" text="OUI">
      <formula>NOT(ISERROR(SEARCH("OUI",D37)))</formula>
    </cfRule>
  </conditionalFormatting>
  <conditionalFormatting sqref="D41:D46">
    <cfRule type="containsText" dxfId="23" priority="8" operator="containsText" text="NON">
      <formula>NOT(ISERROR(SEARCH("NON",D41)))</formula>
    </cfRule>
    <cfRule type="containsText" dxfId="22" priority="9" operator="containsText" text="OUI">
      <formula>NOT(ISERROR(SEARCH("OUI",D41)))</formula>
    </cfRule>
    <cfRule type="containsText" dxfId="21" priority="10" operator="containsText" text="CHOISIR">
      <formula>NOT(ISERROR(SEARCH("CHOISIR",D41)))</formula>
    </cfRule>
  </conditionalFormatting>
  <conditionalFormatting sqref="D46">
    <cfRule type="containsText" dxfId="20" priority="7" operator="containsText" text="CHOISIR">
      <formula>NOT(ISERROR(SEARCH("CHOISIR",D46)))</formula>
    </cfRule>
    <cfRule type="containsText" dxfId="19" priority="5" operator="containsText" text="NON">
      <formula>NOT(ISERROR(SEARCH("NON",D46)))</formula>
    </cfRule>
    <cfRule type="containsText" dxfId="18" priority="6" operator="containsText" text="OUI">
      <formula>NOT(ISERROR(SEARCH("OUI",D46)))</formula>
    </cfRule>
  </conditionalFormatting>
  <conditionalFormatting sqref="E11">
    <cfRule type="containsText" dxfId="17" priority="60" operator="containsText" text="NON">
      <formula>NOT(ISERROR(SEARCH("NON",E11)))</formula>
    </cfRule>
    <cfRule type="containsText" dxfId="16" priority="61" operator="containsText" text="OUI">
      <formula>NOT(ISERROR(SEARCH("OUI",E11)))</formula>
    </cfRule>
    <cfRule type="colorScale" priority="62">
      <colorScale>
        <cfvo type="min"/>
        <cfvo type="max"/>
        <color rgb="FFFF7128"/>
        <color rgb="FFFFEF9C"/>
      </colorScale>
    </cfRule>
  </conditionalFormatting>
  <conditionalFormatting sqref="E14:E17">
    <cfRule type="cellIs" dxfId="15" priority="4" operator="equal">
      <formula>20</formula>
    </cfRule>
    <cfRule type="cellIs" dxfId="14" priority="3" operator="equal">
      <formula>0</formula>
    </cfRule>
  </conditionalFormatting>
  <conditionalFormatting sqref="E19">
    <cfRule type="containsText" dxfId="13" priority="57" operator="containsText" text="NON">
      <formula>NOT(ISERROR(SEARCH("NON",E19)))</formula>
    </cfRule>
    <cfRule type="containsText" dxfId="12" priority="58" operator="containsText" text="OUI">
      <formula>NOT(ISERROR(SEARCH("OUI",E19)))</formula>
    </cfRule>
    <cfRule type="colorScale" priority="59">
      <colorScale>
        <cfvo type="min"/>
        <cfvo type="max"/>
        <color rgb="FFFF7128"/>
        <color rgb="FFFFEF9C"/>
      </colorScale>
    </cfRule>
  </conditionalFormatting>
  <conditionalFormatting sqref="E22:E28">
    <cfRule type="cellIs" dxfId="11" priority="2" operator="equal">
      <formula>20</formula>
    </cfRule>
    <cfRule type="cellIs" dxfId="10" priority="1" operator="equal">
      <formula>0</formula>
    </cfRule>
  </conditionalFormatting>
  <conditionalFormatting sqref="E30">
    <cfRule type="containsText" dxfId="9" priority="54" operator="containsText" text="NON">
      <formula>NOT(ISERROR(SEARCH("NON",E30)))</formula>
    </cfRule>
    <cfRule type="containsText" dxfId="8" priority="55" operator="containsText" text="OUI">
      <formula>NOT(ISERROR(SEARCH("OUI",E30)))</formula>
    </cfRule>
    <cfRule type="colorScale" priority="56">
      <colorScale>
        <cfvo type="min"/>
        <cfvo type="max"/>
        <color rgb="FFFF7128"/>
        <color rgb="FFFFEF9C"/>
      </colorScale>
    </cfRule>
  </conditionalFormatting>
  <conditionalFormatting sqref="E39">
    <cfRule type="containsText" dxfId="7" priority="51" operator="containsText" text="NON">
      <formula>NOT(ISERROR(SEARCH("NON",E39)))</formula>
    </cfRule>
    <cfRule type="containsText" dxfId="6" priority="52" operator="containsText" text="OUI">
      <formula>NOT(ISERROR(SEARCH("OUI",E39)))</formula>
    </cfRule>
    <cfRule type="colorScale" priority="53">
      <colorScale>
        <cfvo type="min"/>
        <cfvo type="max"/>
        <color rgb="FFFF7128"/>
        <color rgb="FFFFEF9C"/>
      </colorScale>
    </cfRule>
  </conditionalFormatting>
  <conditionalFormatting sqref="E40:E47 E3:E9 E12:E13 E20:E21 E29 E31:E38">
    <cfRule type="cellIs" dxfId="5" priority="78" operator="equal">
      <formula>20</formula>
    </cfRule>
  </conditionalFormatting>
  <conditionalFormatting sqref="E46">
    <cfRule type="cellIs" dxfId="4" priority="67" operator="equal">
      <formula>20</formula>
    </cfRule>
  </conditionalFormatting>
  <conditionalFormatting sqref="E48">
    <cfRule type="containsText" dxfId="3" priority="48" operator="containsText" text="NON">
      <formula>NOT(ISERROR(SEARCH("NON",E48)))</formula>
    </cfRule>
    <cfRule type="containsText" dxfId="2" priority="49" operator="containsText" text="OUI">
      <formula>NOT(ISERROR(SEARCH("OUI",E48)))</formula>
    </cfRule>
    <cfRule type="colorScale" priority="50">
      <colorScale>
        <cfvo type="min"/>
        <cfvo type="max"/>
        <color rgb="FFFF7128"/>
        <color rgb="FFFFEF9C"/>
      </colorScale>
    </cfRule>
  </conditionalFormatting>
  <conditionalFormatting sqref="E52">
    <cfRule type="containsText" dxfId="1" priority="63" operator="containsText" text="NON">
      <formula>NOT(ISERROR(SEARCH("NON",E52)))</formula>
    </cfRule>
    <cfRule type="colorScale" priority="65">
      <colorScale>
        <cfvo type="min"/>
        <cfvo type="max"/>
        <color rgb="FFFF7128"/>
        <color rgb="FFFFEF9C"/>
      </colorScale>
    </cfRule>
    <cfRule type="containsText" dxfId="0" priority="64" operator="containsText" text="OUI">
      <formula>NOT(ISERROR(SEARCH("OUI",E52)))</formula>
    </cfRule>
  </conditionalFormatting>
  <dataValidations count="3">
    <dataValidation type="list" showInputMessage="1" showErrorMessage="1" sqref="D3:D9 D14:D17 D40:D46 D32:D37 D12 D20 D22:D28" xr:uid="{6658217D-00D3-4F80-A506-A49D37041160}">
      <formula1>"CHOISIR,OUI,NON"</formula1>
    </dataValidation>
    <dataValidation showInputMessage="1" showErrorMessage="1" sqref="D19 D29:D31 D38 D47 D49:D52 D13 D21" xr:uid="{64DEB0AC-4595-4D33-AF21-0F0F7E5B8FBA}"/>
    <dataValidation showDropDown="1" showInputMessage="1" showErrorMessage="1" sqref="D39 D48" xr:uid="{52FDAF54-3742-46D9-83C1-CD933C49280F}"/>
  </dataValidations>
  <pageMargins left="0.7" right="0.7" top="0.75" bottom="0.75" header="0.3" footer="0.3"/>
  <ignoredErrors>
    <ignoredError sqref="D50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16D7E8363A854088EA6CE316070962" ma:contentTypeVersion="12" ma:contentTypeDescription="Crée un document." ma:contentTypeScope="" ma:versionID="10a0e0a2df81f457cc0f7d79e2e28841">
  <xsd:schema xmlns:xsd="http://www.w3.org/2001/XMLSchema" xmlns:xs="http://www.w3.org/2001/XMLSchema" xmlns:p="http://schemas.microsoft.com/office/2006/metadata/properties" xmlns:ns2="7ce3c71d-b2ff-4249-bcd3-323ca1b3179e" xmlns:ns3="881aca97-2865-4178-bf6f-95d343fa085d" targetNamespace="http://schemas.microsoft.com/office/2006/metadata/properties" ma:root="true" ma:fieldsID="7889dd456474578af2cfb04015399b84" ns2:_="" ns3:_="">
    <xsd:import namespace="7ce3c71d-b2ff-4249-bcd3-323ca1b3179e"/>
    <xsd:import namespace="881aca97-2865-4178-bf6f-95d343fa08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3c71d-b2ff-4249-bcd3-323ca1b31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c95a2e1d-66ad-4c92-87d8-72db9a93e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aca97-2865-4178-bf6f-95d343fa085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eae6638-f3e7-44fd-94c3-6b06e8acd401}" ma:internalName="TaxCatchAll" ma:showField="CatchAllData" ma:web="881aca97-2865-4178-bf6f-95d343fa08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e3c71d-b2ff-4249-bcd3-323ca1b3179e">
      <Terms xmlns="http://schemas.microsoft.com/office/infopath/2007/PartnerControls"/>
    </lcf76f155ced4ddcb4097134ff3c332f>
    <TaxCatchAll xmlns="881aca97-2865-4178-bf6f-95d343fa085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4B6295-BE93-4791-82FD-AC5361850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e3c71d-b2ff-4249-bcd3-323ca1b3179e"/>
    <ds:schemaRef ds:uri="881aca97-2865-4178-bf6f-95d343fa08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90069A-2CED-4E85-A562-5412B2282997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008c36bb-6dae-490c-a8b5-2a2a78ba5cb9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aa1ff8eb-73cf-43a3-82bb-bf34dda6d662"/>
    <ds:schemaRef ds:uri="http://purl.org/dc/terms/"/>
    <ds:schemaRef ds:uri="7ce3c71d-b2ff-4249-bcd3-323ca1b3179e"/>
    <ds:schemaRef ds:uri="881aca97-2865-4178-bf6f-95d343fa085d"/>
  </ds:schemaRefs>
</ds:datastoreItem>
</file>

<file path=customXml/itemProps3.xml><?xml version="1.0" encoding="utf-8"?>
<ds:datastoreItem xmlns:ds="http://schemas.openxmlformats.org/officeDocument/2006/customXml" ds:itemID="{1C7B3261-EA76-4AAB-B97F-054A3EB156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Principe </vt:lpstr>
      <vt:lpstr>Prérequis</vt:lpstr>
      <vt:lpstr>LABEL BRONZE</vt:lpstr>
      <vt:lpstr>LABEL ARGENT</vt:lpstr>
      <vt:lpstr>LABEL 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Lambert</dc:creator>
  <cp:lastModifiedBy>Paul Mosser</cp:lastModifiedBy>
  <dcterms:created xsi:type="dcterms:W3CDTF">2026-03-09T12:10:27Z</dcterms:created>
  <dcterms:modified xsi:type="dcterms:W3CDTF">2026-05-20T09:24:17Z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0x010100A016D7E8363A854088EA6CE316070962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